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3"/>
  </bookViews>
  <sheets>
    <sheet name="расходы за 2017 год" sheetId="1" state="hidden" r:id="rId1"/>
    <sheet name="расходы за 2018 год" sheetId="2" r:id="rId2"/>
    <sheet name="смета за 2017 год" sheetId="3" state="hidden" r:id="rId3"/>
    <sheet name="смета за 2018 год" sheetId="4" r:id="rId4"/>
    <sheet name="смета на 2019 год" sheetId="5" r:id="rId5"/>
    <sheet name="Лист3" sheetId="6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F37" i="2"/>
  <c r="F40"/>
  <c r="F39"/>
  <c r="F66" i="4"/>
  <c r="E80"/>
  <c r="E81" s="1"/>
  <c r="F35"/>
  <c r="F55"/>
  <c r="E75"/>
  <c r="F34" i="2"/>
  <c r="F31" i="1"/>
  <c r="F33"/>
  <c r="F14" i="2"/>
  <c r="N62" i="3"/>
  <c r="N57"/>
  <c r="O56"/>
  <c r="O58" s="1"/>
  <c r="N58" s="1"/>
  <c r="N55"/>
  <c r="N54"/>
  <c r="N53"/>
  <c r="N52"/>
  <c r="N51"/>
  <c r="N50"/>
  <c r="N49"/>
  <c r="N48"/>
  <c r="O42"/>
  <c r="N42" s="1"/>
  <c r="N41"/>
  <c r="N40"/>
  <c r="N39"/>
  <c r="N38"/>
  <c r="N37"/>
  <c r="N36"/>
  <c r="N35"/>
  <c r="N34"/>
  <c r="N33"/>
  <c r="N32"/>
  <c r="N31"/>
  <c r="N30"/>
  <c r="N29"/>
  <c r="N28"/>
  <c r="Q22"/>
  <c r="O63" s="1"/>
  <c r="N63" s="1"/>
  <c r="Q9"/>
  <c r="Q6"/>
  <c r="F29" i="2"/>
  <c r="F33"/>
  <c r="F35"/>
  <c r="F31"/>
  <c r="F32"/>
  <c r="D60" i="4"/>
  <c r="D35"/>
  <c r="D39"/>
  <c r="D38"/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2"/>
  <c r="F34"/>
  <c r="F2"/>
  <c r="F41" i="2"/>
  <c r="F36"/>
  <c r="F30"/>
  <c r="F28"/>
  <c r="F27"/>
  <c r="F26"/>
  <c r="F25"/>
  <c r="F24"/>
  <c r="F23"/>
  <c r="F22"/>
  <c r="F21"/>
  <c r="F20"/>
  <c r="F19"/>
  <c r="F18"/>
  <c r="F17"/>
  <c r="F16"/>
  <c r="F15"/>
  <c r="F13"/>
  <c r="F12"/>
  <c r="F11"/>
  <c r="F10"/>
  <c r="F9"/>
  <c r="F8"/>
  <c r="F7"/>
  <c r="F6"/>
  <c r="F5"/>
  <c r="F4"/>
  <c r="F3"/>
  <c r="F2"/>
  <c r="F57" i="4" l="1"/>
  <c r="D85" s="1"/>
  <c r="N56" i="3"/>
  <c r="O61"/>
  <c r="N61" s="1"/>
  <c r="F42" i="2"/>
  <c r="D55" i="4"/>
  <c r="E35" i="1"/>
  <c r="F35" s="1"/>
  <c r="D66" i="4" l="1"/>
  <c r="D57"/>
</calcChain>
</file>

<file path=xl/sharedStrings.xml><?xml version="1.0" encoding="utf-8"?>
<sst xmlns="http://schemas.openxmlformats.org/spreadsheetml/2006/main" count="397" uniqueCount="337">
  <si>
    <t>№</t>
  </si>
  <si>
    <t>наименование</t>
  </si>
  <si>
    <t>сумма</t>
  </si>
  <si>
    <t>дата получения</t>
  </si>
  <si>
    <t xml:space="preserve">Аренда зала в декабре </t>
  </si>
  <si>
    <t>квитанция, кассовый чек</t>
  </si>
  <si>
    <t>Аренда зала в марте</t>
  </si>
  <si>
    <t>Аренда зала в мае</t>
  </si>
  <si>
    <t>договор  на оказание услуг</t>
  </si>
  <si>
    <t>Аренда зала в сентябре</t>
  </si>
  <si>
    <t xml:space="preserve">Журнал регистрации </t>
  </si>
  <si>
    <t>товарный чек</t>
  </si>
  <si>
    <t>Заправка картриджа</t>
  </si>
  <si>
    <t>чек об оплате</t>
  </si>
  <si>
    <t>Внесение изменений в устав для налоговой</t>
  </si>
  <si>
    <t>кассовый чек</t>
  </si>
  <si>
    <t>Налог  за внесение изменений в устав</t>
  </si>
  <si>
    <t>Нотариус (подлинность подписи)</t>
  </si>
  <si>
    <t>Акт №47 от 23.10.2017 (оказание бухгалтерских услуг)</t>
  </si>
  <si>
    <t>квитанция об оплате</t>
  </si>
  <si>
    <t>Проведение субботника</t>
  </si>
  <si>
    <t>Транспортные рассходы</t>
  </si>
  <si>
    <t>Счет фактура №1819 от 30.06.2017 вывоз ТКО</t>
  </si>
  <si>
    <t>акт оказанных услуг</t>
  </si>
  <si>
    <t>Счет фактура №2104 от 31.07.2017 вывоз ТКО</t>
  </si>
  <si>
    <t>Счет фактура №2371 от 30.08.2017 вывоз ТКО</t>
  </si>
  <si>
    <t>Счет фактура №1819 от 30.09.2017 вывоз ТКО</t>
  </si>
  <si>
    <t>Счет № 00ГУ-231 от 27.10.2017 (аренда зала в СК Дружба) декабрь</t>
  </si>
  <si>
    <t>Установка информационного стенда и колотушки.</t>
  </si>
  <si>
    <t>Членские книжки 50%</t>
  </si>
  <si>
    <t>Налог и пени</t>
  </si>
  <si>
    <t>Чистка снега</t>
  </si>
  <si>
    <t>Валка леса и расчистка участка</t>
  </si>
  <si>
    <t>расписка Безхлебной  Наталья</t>
  </si>
  <si>
    <t>Отсыпка дороги 1 улицы 125м. Выемка грунта пожарных водоемов 1-2</t>
  </si>
  <si>
    <t>расписка  Сафарив Хумшмурада</t>
  </si>
  <si>
    <t>Всего израсходовано</t>
  </si>
  <si>
    <t>кол-во</t>
  </si>
  <si>
    <t>Цена</t>
  </si>
  <si>
    <t>Сумма</t>
  </si>
  <si>
    <t>Объявление в бегущую строку</t>
  </si>
  <si>
    <t>Услуги заполнения документов на утверждение устава</t>
  </si>
  <si>
    <t>Квитанция к приходно-кассовому ордеру №121</t>
  </si>
  <si>
    <t>Пошлина за регистрацию устава</t>
  </si>
  <si>
    <t>Чек-ордер</t>
  </si>
  <si>
    <t>Нотариальные услуги</t>
  </si>
  <si>
    <t>Квитанция</t>
  </si>
  <si>
    <t>Свидетельствование подлинности подписи на заявлении о государственной регистрации изменений, вносимых в учредительные документы юридического лица</t>
  </si>
  <si>
    <t xml:space="preserve">Квитанция  </t>
  </si>
  <si>
    <t>Печать (клише резиновое без оснастки 46042)</t>
  </si>
  <si>
    <t>Чек № 696</t>
  </si>
  <si>
    <t>Пошлина  за услуги ФНС</t>
  </si>
  <si>
    <t>Членские книжки</t>
  </si>
  <si>
    <t>Чек № 1547 от 19.03.2018</t>
  </si>
  <si>
    <t>Оказание бухгалтерских услуг за 1 кв. 2018 года</t>
  </si>
  <si>
    <t>Счет на оплату №85 от 21 марта 2018</t>
  </si>
  <si>
    <t>Аренда  зала КСК "Дружба"</t>
  </si>
  <si>
    <t>Счет №00ГУ -000093</t>
  </si>
  <si>
    <t>Чек № 2288 от 13.04.2018</t>
  </si>
  <si>
    <t>Печать на баннерной ткани с люверсами</t>
  </si>
  <si>
    <t>Счет №00939 от 10.05.2018</t>
  </si>
  <si>
    <t>Информационный стенд ТСН "Здоровье"</t>
  </si>
  <si>
    <t>Адресный аншлаг</t>
  </si>
  <si>
    <t xml:space="preserve">Комиссия по чеку-ордеру </t>
  </si>
  <si>
    <t>Ящик для хранения 10л.</t>
  </si>
  <si>
    <t>Кассовый чек</t>
  </si>
  <si>
    <t>Ящик для хранения 17л.</t>
  </si>
  <si>
    <t>Проведение субботника 26.05.2018</t>
  </si>
  <si>
    <t>Товарный чек №100/14/308/87</t>
  </si>
  <si>
    <t>Товарный чек от 25.05.2018</t>
  </si>
  <si>
    <t>Договор №18/04-2018 с ОО "Научно-производственное предприятие инновационные проектные решения "Проэкт планировки и межевания территории ТСН "Здоровье"</t>
  </si>
  <si>
    <t>Квитанция к приходно-кассовому ордеру №19 от 24.04.2018</t>
  </si>
  <si>
    <t xml:space="preserve">Договор №12 от 12.06.2018 на выполнение кадастровых работ </t>
  </si>
  <si>
    <t xml:space="preserve">Акт сдачи-приемки выполненых работ от 28.06.2018. Квитанция к приходно-кассовому ордеру №1 </t>
  </si>
  <si>
    <t>Услуги по сбору, вывозу и транспортировке ТКО по договору №159-18 вз</t>
  </si>
  <si>
    <t>АКТ сверки № 1557 от 11.09.2018</t>
  </si>
  <si>
    <t xml:space="preserve">Гос. пошлина  на получение устава. </t>
  </si>
  <si>
    <t>обоснование</t>
  </si>
  <si>
    <t>УТВЕРЖДАЮ:</t>
  </si>
  <si>
    <t>________________</t>
  </si>
  <si>
    <t>" 26" декабря 2017 г.</t>
  </si>
  <si>
    <t>(локальная смета)</t>
  </si>
  <si>
    <t xml:space="preserve">ТСН "Здоровье" </t>
  </si>
  <si>
    <t xml:space="preserve">Основание: рассходы на развитие ТСН </t>
  </si>
  <si>
    <t>№ пп</t>
  </si>
  <si>
    <t>Наименование</t>
  </si>
  <si>
    <t>Ед. изм.</t>
  </si>
  <si>
    <t>Общая стоимость, руб.</t>
  </si>
  <si>
    <t>Всего</t>
  </si>
  <si>
    <t>Целевые взносы</t>
  </si>
  <si>
    <t>Устройство площадок под разворот</t>
  </si>
  <si>
    <t>невыполнено</t>
  </si>
  <si>
    <t>Планировка площадей: механизированным способом</t>
  </si>
  <si>
    <r>
      <t>200м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</si>
  <si>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Устройство песчанного основания</t>
  </si>
  <si>
    <t>80 м3</t>
  </si>
  <si>
    <t>Устройство основания из щебня</t>
  </si>
  <si>
    <t>30м3</t>
  </si>
  <si>
    <t>Ограничитель движения для транспорта</t>
  </si>
  <si>
    <t xml:space="preserve">Бурение ям глубиной до 2 м </t>
  </si>
  <si>
    <t>Монтаж ограничителя из труб ст. диам 53мм</t>
  </si>
  <si>
    <t>24 м.п.</t>
  </si>
  <si>
    <t>Площадка под строительство вагончика</t>
  </si>
  <si>
    <t>Планировка площадки механизированным способом</t>
  </si>
  <si>
    <r>
      <t>25м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</si>
  <si>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Устройство плиты дорожной</t>
  </si>
  <si>
    <t>6м3</t>
  </si>
  <si>
    <t>Приобретение вагончика под офис ТСН "Здоровье" на участок №144</t>
  </si>
  <si>
    <t>Электрофикация офиса</t>
  </si>
  <si>
    <t>Реконструкция улиц №1,2,5</t>
  </si>
  <si>
    <t>частично, 1,2,</t>
  </si>
  <si>
    <t>Работа бульдозера</t>
  </si>
  <si>
    <r>
      <t>1000м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</si>
  <si>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Основание из песка</t>
  </si>
  <si>
    <r>
      <t>40м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</si>
  <si>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Основание из щебня толщиной 15см</t>
  </si>
  <si>
    <t>Закупка членских книжек</t>
  </si>
  <si>
    <t>200 шт*50 руб.</t>
  </si>
  <si>
    <t>выпонено</t>
  </si>
  <si>
    <t xml:space="preserve">Возврат денежных средств: №1а;№111; №6 </t>
  </si>
  <si>
    <t>от 30-90 тысяч рублей</t>
  </si>
  <si>
    <t>Реестр</t>
  </si>
  <si>
    <t xml:space="preserve">Банер </t>
  </si>
  <si>
    <t>2 800*2</t>
  </si>
  <si>
    <t xml:space="preserve">выполнено </t>
  </si>
  <si>
    <t xml:space="preserve">Указатели улиц, установка </t>
  </si>
  <si>
    <t>1 000*10</t>
  </si>
  <si>
    <t>Мотопомпа</t>
  </si>
  <si>
    <t>итого</t>
  </si>
  <si>
    <t>Общая задолженость по вносам целевым  2017 года</t>
  </si>
  <si>
    <t>Членские взносы</t>
  </si>
  <si>
    <t>Зарплата председателя</t>
  </si>
  <si>
    <t>21500*12</t>
  </si>
  <si>
    <t xml:space="preserve">Зарплата казначея </t>
  </si>
  <si>
    <t>10000*12</t>
  </si>
  <si>
    <t>Устройство для хранения информации</t>
  </si>
  <si>
    <t>выполнено</t>
  </si>
  <si>
    <t>Расходы на концелярские товары</t>
  </si>
  <si>
    <t>Судебные расходы (выплаты по искам)</t>
  </si>
  <si>
    <t xml:space="preserve">частично </t>
  </si>
  <si>
    <t>Судебное сопровождение</t>
  </si>
  <si>
    <t xml:space="preserve">Расходы на услуги банка </t>
  </si>
  <si>
    <t>2 500*12</t>
  </si>
  <si>
    <t xml:space="preserve">Обслуживаание рассчетного счета </t>
  </si>
  <si>
    <t>2000*12</t>
  </si>
  <si>
    <t>Расходы на организацию общих собраний членов ТСН</t>
  </si>
  <si>
    <t>Расходы на организацию субботников</t>
  </si>
  <si>
    <t>частично</t>
  </si>
  <si>
    <t>Непредвиденные расходы</t>
  </si>
  <si>
    <t>Почтовые расходы</t>
  </si>
  <si>
    <t xml:space="preserve">Труба </t>
  </si>
  <si>
    <t>32мл*100м*65руб</t>
  </si>
  <si>
    <t xml:space="preserve">Обслуживание пожарного водоема </t>
  </si>
  <si>
    <t xml:space="preserve">Сбор и вывоз ТБО </t>
  </si>
  <si>
    <t>500*4</t>
  </si>
  <si>
    <t>Годовой отчет за 2017 год</t>
  </si>
  <si>
    <t>Уборка снега в зимний период</t>
  </si>
  <si>
    <t>2 раза</t>
  </si>
  <si>
    <t>ИТОГО</t>
  </si>
  <si>
    <t>Общая задолженость по вносам членским  2017 года</t>
  </si>
  <si>
    <t>План межевания</t>
  </si>
  <si>
    <t xml:space="preserve">ИТОГО </t>
  </si>
  <si>
    <t xml:space="preserve">Задоженность по членским взносам за 2017 год </t>
  </si>
  <si>
    <t>Возврат денежных средств ЮТЭК региональные сети</t>
  </si>
  <si>
    <t>Членские взносы на 2018 год</t>
  </si>
  <si>
    <t>Целевой взнос на 2018 год</t>
  </si>
  <si>
    <t>ЛОКАЛЬНЫЙ СМЕТНЫЙ РАСЧЕТ № 2</t>
  </si>
  <si>
    <t>выполнение</t>
  </si>
  <si>
    <t>Компенсация транспортных  расходов по итогам 2017 года Хорошилову А.М.</t>
  </si>
  <si>
    <t>Решением общего собрания членские взносы на 2018 год утвердить в сумме 4000(тысячи) рублей; целевой взнос в сумме 5000 (тысяч) рублей</t>
  </si>
  <si>
    <t>Оплата услуг (создание сайта для ТСН Здоровье)</t>
  </si>
  <si>
    <t>Акт сдачи-приемки работ (услуг) №1 ИП Савич А.М.</t>
  </si>
  <si>
    <t>Отсыпка дороги на улице №1</t>
  </si>
  <si>
    <t>Акт № 186 от 13.10.18  на выполнение работ -услуг</t>
  </si>
  <si>
    <t>Отсыпка дорогина улице №2</t>
  </si>
  <si>
    <t>Акт №38 от 14.09.2018 на выполнение работ -услуг</t>
  </si>
  <si>
    <t>Налоговый отчёт за 2-3 квартал</t>
  </si>
  <si>
    <t>Приходно-кассовый ордер № 74 №75</t>
  </si>
  <si>
    <t>Сбор и вывоз им размещение ТКО</t>
  </si>
  <si>
    <t>Акт сверки № 2131, № 2130</t>
  </si>
  <si>
    <t>Обслуживание сайта ТСН "Здоровье" 4 квартал</t>
  </si>
  <si>
    <t>Смета на обслуживание веб-сайта</t>
  </si>
  <si>
    <t>№ п/п</t>
  </si>
  <si>
    <t>Наименование статей сметы, отношение к статьям ФЗ-66, НК</t>
  </si>
  <si>
    <t>Расчет целевых взносов
 с одного участника</t>
  </si>
  <si>
    <t>За сотку в месяц</t>
  </si>
  <si>
    <t>За 1500
 соток</t>
  </si>
  <si>
    <t>За участок
 10 соток</t>
  </si>
  <si>
    <t>За 167
участков</t>
  </si>
  <si>
    <t>Примечание</t>
  </si>
  <si>
    <t>1.</t>
  </si>
  <si>
    <t>Приходная часть</t>
  </si>
  <si>
    <t>1.1</t>
  </si>
  <si>
    <t>Целевые поступления граждан</t>
  </si>
  <si>
    <t>1.1.1</t>
  </si>
  <si>
    <t>Техническая эксплуатация ИОП, объектов инфраструктуры</t>
  </si>
  <si>
    <t>1.1.1.1</t>
  </si>
  <si>
    <t>Членские взносы членов СНТ (НК ст. 251 п. 2.1)</t>
  </si>
  <si>
    <t>36 участков</t>
  </si>
  <si>
    <t>1.1.1.2</t>
  </si>
  <si>
    <t>Плата за пользование ИОП по договорам с индивидуалами (НК ст. 251 п. 2.1)</t>
  </si>
  <si>
    <t>1 участок</t>
  </si>
  <si>
    <t>1.1.2</t>
  </si>
  <si>
    <t>Создание, приобретение, модернизация, реконструкция ИОП</t>
  </si>
  <si>
    <t>1.1.2.1</t>
  </si>
  <si>
    <t>Целевые взносы членов СНТ (НК ст. 251 п. 2.1)</t>
  </si>
  <si>
    <t>1.2.2.2</t>
  </si>
  <si>
    <t>Плата за пользование (Целевые взносы) по договорам с индивидуалами (НК ст. 251 п. 2.1)</t>
  </si>
  <si>
    <t>1.2</t>
  </si>
  <si>
    <t>Внереализационные доходы</t>
  </si>
  <si>
    <t>1.2.1</t>
  </si>
  <si>
    <t>Долги по взносам, платежам, пеня по членским взносам и взносам индивидуалов (НК ст. 250 п. 3)</t>
  </si>
  <si>
    <t>долг, за 131  участком в 2017 году</t>
  </si>
  <si>
    <t>1.2.2</t>
  </si>
  <si>
    <t>Долги по целевым взносам, платежам, пеня членов СНТ и целевым взносам индивидуалов (НК с. 250 п. 3)</t>
  </si>
  <si>
    <t>долг за 129 участками в 2017 году</t>
  </si>
  <si>
    <t>1.3</t>
  </si>
  <si>
    <t>Неиспользованные средства по предыдущей смете</t>
  </si>
  <si>
    <t>1.3.1</t>
  </si>
  <si>
    <t>Средства связанные с технической эксплуатацией ИОП</t>
  </si>
  <si>
    <t>1.3.1.1</t>
  </si>
  <si>
    <t>Неиспользованные членские взносы (НК ст. 251 п. 2.1)</t>
  </si>
  <si>
    <t>1.3.1.2</t>
  </si>
  <si>
    <t>Неиспользованные взносы индивидуалов (НК ст. 251 п. 2.1)</t>
  </si>
  <si>
    <t>1.3.2</t>
  </si>
  <si>
    <t>Средства связанные с созданием, приобретением, модернизацией, реконструкцией ИОП</t>
  </si>
  <si>
    <t>1.3.2.1</t>
  </si>
  <si>
    <t>Неиспользованные целевые взносы членов СНТ (НК ст. 251 п. 2.1)</t>
  </si>
  <si>
    <t>1.3.2.2</t>
  </si>
  <si>
    <t>Неиспользованные целевые взносы по договорам с индивидуалами (НК ст. 251 п. 2.1)</t>
  </si>
  <si>
    <t xml:space="preserve">Итого: приходная часть </t>
  </si>
  <si>
    <t>Сумма доходов отличается от расходн. части 
в сторону увеличения из-за неоплачен. взносов и платежей должников</t>
  </si>
  <si>
    <t xml:space="preserve">Итого: долговая часть </t>
  </si>
  <si>
    <t>2.</t>
  </si>
  <si>
    <t>Расходная часть</t>
  </si>
  <si>
    <t>Себестоимость
за сотку</t>
  </si>
  <si>
    <t>Себестоимость
за СНТ</t>
  </si>
  <si>
    <t>% от общей стоимости</t>
  </si>
  <si>
    <t>2.1</t>
  </si>
  <si>
    <t>Расходы, связанные с содержанием и эксплуатацией, ремонтом, техническим обслуживанием ИОП,
 поддержание его в исправном (актуальном) состоянии (НК ст. 253 пп. 1.2)</t>
  </si>
  <si>
    <t>2.1.1</t>
  </si>
  <si>
    <t>Материальные расходы (НК ст. 254)</t>
  </si>
  <si>
    <t>2.1.1.1</t>
  </si>
  <si>
    <t>Приобретение расходных материалов для оргтехники</t>
  </si>
  <si>
    <t>2.1.1.2</t>
  </si>
  <si>
    <t>Ремонт проезжей части улиц, проездов</t>
  </si>
  <si>
    <t>1.Доставка песка для ремонта дорог</t>
  </si>
  <si>
    <t>2.Планировка асфальтной крошки</t>
  </si>
  <si>
    <t>3.Перевозка асфальтной крошки</t>
  </si>
  <si>
    <t>4.Доставка кирпича</t>
  </si>
  <si>
    <t>5.Выравнивание дорог песком</t>
  </si>
  <si>
    <t>2.1.1.3</t>
  </si>
  <si>
    <t>Благоустройство земель общего пользования</t>
  </si>
  <si>
    <t>1.Валка леса и расчистка участков под водоемы</t>
  </si>
  <si>
    <t>2.Работа эксковатора погрузчика</t>
  </si>
  <si>
    <t>3. Выемка грунта пожарных водоемов</t>
  </si>
  <si>
    <t>2. Сбор и вывоз ТБО в год, Договор 09-111 от 01.06.12 г. с УК-5 (НК ст. 254 пп. 1.7)</t>
  </si>
  <si>
    <t>3. Изготовление информационных стендов</t>
  </si>
  <si>
    <t>4. Установка информационных стендов и колотушки</t>
  </si>
  <si>
    <t>Итого: материальные расходы по СНТ</t>
  </si>
  <si>
    <t>2.1.3</t>
  </si>
  <si>
    <t>Прочие расходы (НК ст. 264)</t>
  </si>
  <si>
    <t>2.1.3.1</t>
  </si>
  <si>
    <t>Расходы по налогам и сборам, страховым взносам в Фонд обязательного Пенсионного страхования,
медицинского страхования</t>
  </si>
  <si>
    <t>2.1.3.2</t>
  </si>
  <si>
    <t>Расходы на компенсацию за использование для служебных поездок личных легковых автомобилей в пределах
 норм таких расходов, установленных Правительством Российской Федерации (НК ст. 270 п. 11)</t>
  </si>
  <si>
    <t>По легк. автомобилям с объемом двигателя 
до 2000 куб. см включительно норматив равен 
1200 руб., свыше 2000 куб. см – 1500 руб. 
в месяц (постановление Правительства РФ 
от 8 февраля 2002 г. № 92)</t>
  </si>
  <si>
    <t>1. транспортные рассходы председателя</t>
  </si>
  <si>
    <t>15000 в месяц</t>
  </si>
  <si>
    <t>2.транспортные рассходы казначея</t>
  </si>
  <si>
    <t>5000 в месяц</t>
  </si>
  <si>
    <t>2.1.3.3</t>
  </si>
  <si>
    <t>Расходы на юридические, информационные, консультационные услуги (НК ст. 264 пп. 1.14 и 1.15)</t>
  </si>
  <si>
    <t>2.1.3.4</t>
  </si>
  <si>
    <t>Расходы на аудит (НК ст. 264 пп. 1.17)</t>
  </si>
  <si>
    <t>2.1.3.5</t>
  </si>
  <si>
    <t>Расходы на канцелярские товары (НК ст. 264 пп. 1.24)</t>
  </si>
  <si>
    <t>1. Печать приходно - кассовых ордеров 1000 шт.</t>
  </si>
  <si>
    <t>2. Изготовление печати</t>
  </si>
  <si>
    <t>2.1.3.6</t>
  </si>
  <si>
    <t>Расходы на аренду помещения для проведения собраний членов СОТ "Здоровье"</t>
  </si>
  <si>
    <t>1.  подача объявлений в бегущюю стороку</t>
  </si>
  <si>
    <t>Итого: Прочие расходы</t>
  </si>
  <si>
    <t>2.1.4</t>
  </si>
  <si>
    <t>Непредвиденные расходы по п. 2.1 Сметы</t>
  </si>
  <si>
    <t>Часть член. взносов и взносов индивидуалов</t>
  </si>
  <si>
    <t>Итого: Расходы по эксплуатации и содержанию имущества общего пользования по п. 2.1 сметы</t>
  </si>
  <si>
    <t>Итого: Расходы по всем пунктам сметы</t>
  </si>
  <si>
    <t>Взносы рассчитываются: сумма / 167участков</t>
  </si>
  <si>
    <t>Итого: Фонд заработной платы по всем расходам СНТ</t>
  </si>
  <si>
    <t>Итого: Доходы по всем пунктам сметы</t>
  </si>
  <si>
    <t>4. Формула для расчета взносов по индивидуальному садовому участку гражданина:</t>
  </si>
  <si>
    <t>Взнос
 за сотку в месяц</t>
  </si>
  <si>
    <t>Размер участка
 в сотках</t>
  </si>
  <si>
    <t>Сумма  членских взносов
 за участок</t>
  </si>
  <si>
    <t>Сумма  целевых взносов
 за участок</t>
  </si>
  <si>
    <t>Приходно-расходная смета СОТ "Здоровье" на 2017 год №1
 утверждена решением общего собрания 28.09.2014 г., протокол № 9</t>
  </si>
  <si>
    <t>Договор подряда выполнения работ по уборке снега на дорогах</t>
  </si>
  <si>
    <t>Договор подряда выполненых работ (установка банера)</t>
  </si>
  <si>
    <t>Акт выполненых работ Бесхлебного С.Ю.</t>
  </si>
  <si>
    <t>Транспортные расходы</t>
  </si>
  <si>
    <t>Договор подряда (Изготовление информационных стендов в количестве 2 шт.)</t>
  </si>
  <si>
    <t>Договор подряда (Доставка песка для ремонта дорог  16 машин)</t>
  </si>
  <si>
    <t>Акт приема выполненых работ  Бесхлебного С.Ю.</t>
  </si>
  <si>
    <t>Акт выполненых работ  Еману В.И.</t>
  </si>
  <si>
    <t>Акт выполненых работ  Смольникова А.Л.</t>
  </si>
  <si>
    <t>Исаевой Е.М.</t>
  </si>
  <si>
    <t>Договор пдряда  (Планировка асфальтной крошки)</t>
  </si>
  <si>
    <t>Договор подряда (Перевозка асфвальтной крошки 10 машин.)</t>
  </si>
  <si>
    <t>Акт выполненых работ Еману В.И.</t>
  </si>
  <si>
    <t>Договор подряда (Доставка кирпича 2 машины)</t>
  </si>
  <si>
    <t>Акт выполненых работ Каузов В.А.</t>
  </si>
  <si>
    <t>Договор подряда (Выравнивание  дорог песком)</t>
  </si>
  <si>
    <t>Акт выполненых работ  Шаяхманова</t>
  </si>
  <si>
    <t>Договор подряда (Работа эксковатора-погрузчика)</t>
  </si>
  <si>
    <t>Акт выполненых работ Ленкова А.</t>
  </si>
  <si>
    <t>Членские взносы за 2018 год</t>
  </si>
  <si>
    <t>Целевой взнос за 2018 год</t>
  </si>
  <si>
    <t>расход по взносам</t>
  </si>
  <si>
    <t>Межевание</t>
  </si>
  <si>
    <t xml:space="preserve">Членские взносы за 2017 год </t>
  </si>
  <si>
    <t>Целевой взнос за 2017 год</t>
  </si>
  <si>
    <t>ВСЕГО</t>
  </si>
  <si>
    <t>Остаток зат 2017 год</t>
  </si>
  <si>
    <t>Взносы поступившие на счет ТСН"Здоровье"</t>
  </si>
  <si>
    <t>средства списаны со счета как выплаты по судебным искам</t>
  </si>
  <si>
    <t>Счет № 00ГУ - 000430 от 02.12.18</t>
  </si>
  <si>
    <t>Разница порихода и  расхода (План межевания, и непридвиденные рассходы) оплачены  личными средствами Хорошилова А.М.</t>
  </si>
  <si>
    <t>Взносы 2017</t>
  </si>
  <si>
    <t>Взносы 2018</t>
  </si>
  <si>
    <t>ПРИХОДНАЯ ЧАСТЬ</t>
  </si>
  <si>
    <t>ДОЛГОВАЯ ЧАСТЬ</t>
  </si>
  <si>
    <t xml:space="preserve">Катридж для принтера </t>
  </si>
  <si>
    <t>Бумага А4, папки для файлов, файлы</t>
  </si>
  <si>
    <t>"10 "май 2018 г.</t>
  </si>
  <si>
    <t>Списание средств со счета по судебным искам Виликореченова и Фактулина</t>
  </si>
  <si>
    <t xml:space="preserve"> Приобриобритение почтового ящика и цифр дверных  144 + 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</si>
</sst>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.0"/>
  </numFmts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4"/>
      <color theme="1"/>
      <name val="Arial Cyr"/>
      <family val="2"/>
      <charset val="204"/>
    </font>
    <font>
      <sz val="12"/>
      <color theme="1"/>
      <name val="Arial Cyr"/>
      <family val="2"/>
      <charset val="204"/>
    </font>
    <font>
      <b/>
      <sz val="12"/>
      <color theme="1"/>
      <name val="Arial Cyr"/>
      <family val="2"/>
      <charset val="204"/>
    </font>
    <font>
      <sz val="11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family val="2"/>
      <charset val="204"/>
    </font>
    <font>
      <b/>
      <sz val="11"/>
      <color theme="1"/>
      <name val="Arial Cyr"/>
      <charset val="204"/>
    </font>
    <font>
      <sz val="11"/>
      <color rgb="FF0070C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1"/>
      <color rgb="FFFF0000"/>
      <name val="Arial Cyr"/>
      <family val="2"/>
      <charset val="204"/>
    </font>
    <font>
      <b/>
      <sz val="11"/>
      <color rgb="FFC00000"/>
      <name val="Arial Cyr"/>
      <charset val="204"/>
    </font>
    <font>
      <b/>
      <sz val="11"/>
      <color rgb="FFFF000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6" fillId="0" borderId="0" xfId="1" applyFont="1"/>
    <xf numFmtId="0" fontId="7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1" applyNumberFormat="1" applyFont="1" applyAlignment="1">
      <alignment horizontal="center" vertical="top"/>
    </xf>
    <xf numFmtId="0" fontId="8" fillId="0" borderId="3" xfId="1" applyFont="1" applyBorder="1" applyAlignment="1">
      <alignment horizontal="right" vertical="top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9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top"/>
    </xf>
    <xf numFmtId="0" fontId="10" fillId="0" borderId="3" xfId="1" applyFont="1" applyBorder="1" applyAlignment="1">
      <alignment horizontal="left" vertical="top"/>
    </xf>
    <xf numFmtId="0" fontId="10" fillId="0" borderId="3" xfId="1" applyFont="1" applyBorder="1" applyAlignment="1">
      <alignment horizontal="center" vertical="top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right" vertical="top"/>
    </xf>
    <xf numFmtId="0" fontId="11" fillId="2" borderId="1" xfId="1" applyNumberFormat="1" applyFont="1" applyFill="1" applyBorder="1" applyAlignment="1">
      <alignment horizontal="center" vertical="top"/>
    </xf>
    <xf numFmtId="0" fontId="12" fillId="4" borderId="1" xfId="1" quotePrefix="1" applyNumberFormat="1" applyFont="1" applyFill="1" applyBorder="1" applyAlignment="1">
      <alignment horizontal="center" vertical="top"/>
    </xf>
    <xf numFmtId="0" fontId="12" fillId="4" borderId="1" xfId="1" applyFont="1" applyFill="1" applyBorder="1" applyAlignment="1">
      <alignment horizontal="left" vertical="top" wrapText="1"/>
    </xf>
    <xf numFmtId="0" fontId="12" fillId="4" borderId="1" xfId="1" applyFont="1" applyFill="1" applyBorder="1" applyAlignment="1">
      <alignment horizontal="center" vertical="top" wrapText="1"/>
    </xf>
    <xf numFmtId="0" fontId="12" fillId="0" borderId="1" xfId="1" quotePrefix="1" applyNumberFormat="1" applyFont="1" applyBorder="1" applyAlignment="1">
      <alignment horizontal="center" vertical="top"/>
    </xf>
    <xf numFmtId="0" fontId="12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top" wrapText="1"/>
    </xf>
    <xf numFmtId="0" fontId="12" fillId="3" borderId="1" xfId="1" quotePrefix="1" applyNumberFormat="1" applyFont="1" applyFill="1" applyBorder="1" applyAlignment="1">
      <alignment horizontal="center" vertical="top"/>
    </xf>
    <xf numFmtId="0" fontId="11" fillId="4" borderId="1" xfId="1" quotePrefix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horizontal="left" vertical="top" wrapText="1"/>
    </xf>
    <xf numFmtId="0" fontId="11" fillId="4" borderId="1" xfId="1" applyNumberFormat="1" applyFont="1" applyFill="1" applyBorder="1" applyAlignment="1">
      <alignment horizontal="center" vertical="top" wrapText="1"/>
    </xf>
    <xf numFmtId="0" fontId="12" fillId="4" borderId="1" xfId="1" applyNumberFormat="1" applyFont="1" applyFill="1" applyBorder="1" applyAlignment="1">
      <alignment horizontal="left" vertical="top" wrapText="1"/>
    </xf>
    <xf numFmtId="0" fontId="12" fillId="4" borderId="1" xfId="1" applyNumberFormat="1" applyFont="1" applyFill="1" applyBorder="1" applyAlignment="1">
      <alignment horizontal="center" vertical="top" wrapText="1"/>
    </xf>
    <xf numFmtId="0" fontId="11" fillId="4" borderId="0" xfId="1" applyFont="1" applyFill="1" applyAlignment="1">
      <alignment horizontal="left"/>
    </xf>
    <xf numFmtId="0" fontId="12" fillId="3" borderId="1" xfId="1" applyNumberFormat="1" applyFont="1" applyFill="1" applyBorder="1" applyAlignment="1">
      <alignment horizontal="center" vertical="top" wrapText="1"/>
    </xf>
    <xf numFmtId="0" fontId="12" fillId="3" borderId="1" xfId="1" applyNumberFormat="1" applyFont="1" applyFill="1" applyBorder="1" applyAlignment="1">
      <alignment horizontal="left" vertical="top" wrapText="1"/>
    </xf>
    <xf numFmtId="3" fontId="12" fillId="3" borderId="1" xfId="1" applyNumberFormat="1" applyFont="1" applyFill="1" applyBorder="1" applyAlignment="1">
      <alignment horizontal="center" vertical="top" wrapText="1"/>
    </xf>
    <xf numFmtId="3" fontId="12" fillId="4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1" fillId="4" borderId="1" xfId="1" applyNumberFormat="1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2" fillId="6" borderId="1" xfId="1" applyNumberFormat="1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0" fontId="12" fillId="6" borderId="1" xfId="1" quotePrefix="1" applyNumberFormat="1" applyFont="1" applyFill="1" applyBorder="1" applyAlignment="1">
      <alignment horizontal="center" vertical="top"/>
    </xf>
    <xf numFmtId="0" fontId="12" fillId="6" borderId="1" xfId="1" applyFont="1" applyFill="1" applyBorder="1" applyAlignment="1">
      <alignment horizontal="left" vertical="top" wrapText="1"/>
    </xf>
    <xf numFmtId="0" fontId="12" fillId="6" borderId="1" xfId="1" applyFont="1" applyFill="1" applyBorder="1" applyAlignment="1">
      <alignment horizontal="center" vertical="top" wrapText="1"/>
    </xf>
    <xf numFmtId="0" fontId="12" fillId="6" borderId="1" xfId="1" applyFont="1" applyFill="1" applyBorder="1" applyAlignment="1">
      <alignment horizontal="center" vertical="center"/>
    </xf>
    <xf numFmtId="49" fontId="17" fillId="7" borderId="6" xfId="1" applyNumberFormat="1" applyFont="1" applyFill="1" applyBorder="1" applyAlignment="1">
      <alignment horizontal="center" vertical="center"/>
    </xf>
    <xf numFmtId="0" fontId="17" fillId="7" borderId="8" xfId="1" applyFont="1" applyFill="1" applyBorder="1" applyAlignment="1">
      <alignment horizontal="center" vertical="center" wrapText="1"/>
    </xf>
    <xf numFmtId="0" fontId="17" fillId="7" borderId="9" xfId="1" applyFont="1" applyFill="1" applyBorder="1" applyAlignment="1">
      <alignment horizontal="center" vertical="center" wrapText="1"/>
    </xf>
    <xf numFmtId="0" fontId="17" fillId="7" borderId="10" xfId="1" applyFont="1" applyFill="1" applyBorder="1" applyAlignment="1">
      <alignment horizontal="center" vertical="center" wrapText="1"/>
    </xf>
    <xf numFmtId="0" fontId="17" fillId="7" borderId="6" xfId="1" applyFont="1" applyFill="1" applyBorder="1" applyAlignment="1">
      <alignment horizontal="left" vertical="center" wrapText="1"/>
    </xf>
    <xf numFmtId="0" fontId="16" fillId="7" borderId="7" xfId="1" applyFont="1" applyFill="1" applyBorder="1" applyAlignment="1">
      <alignment horizontal="left" vertical="center" wrapText="1"/>
    </xf>
    <xf numFmtId="0" fontId="16" fillId="7" borderId="10" xfId="1" applyFont="1" applyFill="1" applyBorder="1" applyAlignment="1">
      <alignment horizontal="left" vertical="center" wrapText="1"/>
    </xf>
    <xf numFmtId="0" fontId="18" fillId="8" borderId="6" xfId="1" applyFont="1" applyFill="1" applyBorder="1" applyAlignment="1">
      <alignment horizontal="left" vertical="center"/>
    </xf>
    <xf numFmtId="0" fontId="19" fillId="8" borderId="7" xfId="1" applyFont="1" applyFill="1" applyBorder="1" applyAlignment="1">
      <alignment horizontal="left" vertical="center"/>
    </xf>
    <xf numFmtId="0" fontId="18" fillId="8" borderId="7" xfId="1" applyFont="1" applyFill="1" applyBorder="1" applyAlignment="1">
      <alignment horizontal="left" vertical="center"/>
    </xf>
    <xf numFmtId="0" fontId="18" fillId="8" borderId="8" xfId="1" applyFont="1" applyFill="1" applyBorder="1" applyAlignment="1">
      <alignment horizontal="left" vertical="center"/>
    </xf>
    <xf numFmtId="0" fontId="18" fillId="8" borderId="9" xfId="1" applyFont="1" applyFill="1" applyBorder="1" applyAlignment="1">
      <alignment horizontal="left" vertical="center"/>
    </xf>
    <xf numFmtId="0" fontId="18" fillId="8" borderId="10" xfId="1" applyFont="1" applyFill="1" applyBorder="1" applyAlignment="1">
      <alignment horizontal="left" vertical="center"/>
    </xf>
    <xf numFmtId="0" fontId="18" fillId="8" borderId="6" xfId="1" applyFont="1" applyFill="1" applyBorder="1" applyAlignment="1">
      <alignment horizontal="left" vertical="center" wrapText="1"/>
    </xf>
    <xf numFmtId="0" fontId="18" fillId="8" borderId="7" xfId="1" applyFont="1" applyFill="1" applyBorder="1" applyAlignment="1">
      <alignment horizontal="left" vertical="center" wrapText="1"/>
    </xf>
    <xf numFmtId="0" fontId="18" fillId="8" borderId="10" xfId="1" applyFont="1" applyFill="1" applyBorder="1" applyAlignment="1">
      <alignment horizontal="left" vertical="center" wrapText="1"/>
    </xf>
    <xf numFmtId="49" fontId="20" fillId="9" borderId="11" xfId="1" applyNumberFormat="1" applyFont="1" applyFill="1" applyBorder="1" applyAlignment="1">
      <alignment horizontal="left" vertical="center"/>
    </xf>
    <xf numFmtId="0" fontId="21" fillId="9" borderId="0" xfId="1" applyFont="1" applyFill="1" applyBorder="1" applyAlignment="1">
      <alignment horizontal="left" vertical="center"/>
    </xf>
    <xf numFmtId="0" fontId="20" fillId="9" borderId="0" xfId="1" applyFont="1" applyFill="1" applyBorder="1" applyAlignment="1">
      <alignment horizontal="left" vertical="center"/>
    </xf>
    <xf numFmtId="0" fontId="20" fillId="9" borderId="12" xfId="1" applyFont="1" applyFill="1" applyBorder="1" applyAlignment="1">
      <alignment horizontal="left" vertical="center"/>
    </xf>
    <xf numFmtId="0" fontId="20" fillId="9" borderId="13" xfId="1" applyFont="1" applyFill="1" applyBorder="1" applyAlignment="1">
      <alignment horizontal="left" vertical="center"/>
    </xf>
    <xf numFmtId="0" fontId="22" fillId="9" borderId="14" xfId="1" applyFont="1" applyFill="1" applyBorder="1" applyAlignment="1">
      <alignment horizontal="left" vertical="center"/>
    </xf>
    <xf numFmtId="0" fontId="20" fillId="9" borderId="11" xfId="1" applyFont="1" applyFill="1" applyBorder="1" applyAlignment="1">
      <alignment vertical="top" wrapText="1"/>
    </xf>
    <xf numFmtId="0" fontId="20" fillId="9" borderId="0" xfId="1" applyFont="1" applyFill="1" applyBorder="1" applyAlignment="1">
      <alignment vertical="top" wrapText="1"/>
    </xf>
    <xf numFmtId="0" fontId="20" fillId="9" borderId="14" xfId="1" applyFont="1" applyFill="1" applyBorder="1" applyAlignment="1">
      <alignment vertical="top" wrapText="1"/>
    </xf>
    <xf numFmtId="49" fontId="20" fillId="9" borderId="15" xfId="1" applyNumberFormat="1" applyFont="1" applyFill="1" applyBorder="1" applyAlignment="1">
      <alignment horizontal="left" vertical="center"/>
    </xf>
    <xf numFmtId="0" fontId="20" fillId="9" borderId="16" xfId="1" applyFont="1" applyFill="1" applyBorder="1" applyAlignment="1">
      <alignment horizontal="left" vertical="center"/>
    </xf>
    <xf numFmtId="0" fontId="20" fillId="9" borderId="17" xfId="1" applyFont="1" applyFill="1" applyBorder="1" applyAlignment="1">
      <alignment horizontal="left" vertical="center"/>
    </xf>
    <xf numFmtId="1" fontId="20" fillId="9" borderId="17" xfId="1" applyNumberFormat="1" applyFont="1" applyFill="1" applyBorder="1" applyAlignment="1">
      <alignment horizontal="left" vertical="center"/>
    </xf>
    <xf numFmtId="0" fontId="23" fillId="9" borderId="18" xfId="1" applyFont="1" applyFill="1" applyBorder="1" applyAlignment="1">
      <alignment horizontal="left" vertical="center"/>
    </xf>
    <xf numFmtId="0" fontId="20" fillId="9" borderId="18" xfId="1" applyFont="1" applyFill="1" applyBorder="1" applyAlignment="1">
      <alignment horizontal="left" vertical="center"/>
    </xf>
    <xf numFmtId="3" fontId="22" fillId="9" borderId="19" xfId="1" applyNumberFormat="1" applyFont="1" applyFill="1" applyBorder="1" applyAlignment="1">
      <alignment horizontal="left" vertical="center"/>
    </xf>
    <xf numFmtId="49" fontId="20" fillId="9" borderId="20" xfId="1" applyNumberFormat="1" applyFont="1" applyFill="1" applyBorder="1" applyAlignment="1">
      <alignment horizontal="left" vertical="center"/>
    </xf>
    <xf numFmtId="0" fontId="20" fillId="9" borderId="2" xfId="1" applyFont="1" applyFill="1" applyBorder="1" applyAlignment="1">
      <alignment horizontal="left" vertical="center"/>
    </xf>
    <xf numFmtId="0" fontId="20" fillId="9" borderId="5" xfId="1" applyFont="1" applyFill="1" applyBorder="1" applyAlignment="1">
      <alignment horizontal="left" vertical="center"/>
    </xf>
    <xf numFmtId="0" fontId="23" fillId="9" borderId="1" xfId="1" applyFont="1" applyFill="1" applyBorder="1" applyAlignment="1">
      <alignment horizontal="left" vertical="center"/>
    </xf>
    <xf numFmtId="0" fontId="20" fillId="9" borderId="1" xfId="1" applyFont="1" applyFill="1" applyBorder="1" applyAlignment="1">
      <alignment horizontal="left" vertical="center"/>
    </xf>
    <xf numFmtId="0" fontId="22" fillId="9" borderId="21" xfId="1" applyFont="1" applyFill="1" applyBorder="1" applyAlignment="1">
      <alignment horizontal="left" vertical="center"/>
    </xf>
    <xf numFmtId="49" fontId="20" fillId="10" borderId="11" xfId="1" applyNumberFormat="1" applyFont="1" applyFill="1" applyBorder="1" applyAlignment="1">
      <alignment horizontal="left" vertical="center"/>
    </xf>
    <xf numFmtId="0" fontId="21" fillId="10" borderId="0" xfId="1" applyFont="1" applyFill="1" applyBorder="1" applyAlignment="1">
      <alignment horizontal="left" vertical="center"/>
    </xf>
    <xf numFmtId="0" fontId="20" fillId="10" borderId="0" xfId="1" applyFont="1" applyFill="1" applyBorder="1" applyAlignment="1">
      <alignment horizontal="left" vertical="center"/>
    </xf>
    <xf numFmtId="0" fontId="20" fillId="10" borderId="12" xfId="1" applyFont="1" applyFill="1" applyBorder="1" applyAlignment="1">
      <alignment horizontal="left" vertical="center"/>
    </xf>
    <xf numFmtId="0" fontId="20" fillId="10" borderId="13" xfId="1" applyFont="1" applyFill="1" applyBorder="1" applyAlignment="1">
      <alignment horizontal="left" vertical="center"/>
    </xf>
    <xf numFmtId="0" fontId="22" fillId="10" borderId="14" xfId="1" applyFont="1" applyFill="1" applyBorder="1" applyAlignment="1">
      <alignment horizontal="left" vertical="center"/>
    </xf>
    <xf numFmtId="0" fontId="20" fillId="10" borderId="0" xfId="1" applyFont="1" applyFill="1" applyBorder="1" applyAlignment="1">
      <alignment vertical="top" wrapText="1"/>
    </xf>
    <xf numFmtId="0" fontId="20" fillId="10" borderId="14" xfId="1" applyFont="1" applyFill="1" applyBorder="1" applyAlignment="1">
      <alignment vertical="top" wrapText="1"/>
    </xf>
    <xf numFmtId="49" fontId="24" fillId="10" borderId="20" xfId="1" applyNumberFormat="1" applyFont="1" applyFill="1" applyBorder="1" applyAlignment="1">
      <alignment horizontal="left" vertical="center"/>
    </xf>
    <xf numFmtId="0" fontId="24" fillId="10" borderId="2" xfId="1" applyFont="1" applyFill="1" applyBorder="1" applyAlignment="1">
      <alignment horizontal="left" vertical="center"/>
    </xf>
    <xf numFmtId="0" fontId="24" fillId="10" borderId="5" xfId="1" applyFont="1" applyFill="1" applyBorder="1" applyAlignment="1">
      <alignment horizontal="left" vertical="center"/>
    </xf>
    <xf numFmtId="0" fontId="24" fillId="10" borderId="1" xfId="1" applyFont="1" applyFill="1" applyBorder="1" applyAlignment="1">
      <alignment horizontal="left" vertical="center"/>
    </xf>
    <xf numFmtId="0" fontId="25" fillId="10" borderId="21" xfId="1" applyFont="1" applyFill="1" applyBorder="1" applyAlignment="1">
      <alignment horizontal="left" vertical="center"/>
    </xf>
    <xf numFmtId="0" fontId="20" fillId="10" borderId="0" xfId="1" applyFont="1" applyFill="1" applyBorder="1" applyAlignment="1">
      <alignment horizontal="left" vertical="center" wrapText="1"/>
    </xf>
    <xf numFmtId="0" fontId="20" fillId="10" borderId="14" xfId="1" applyFont="1" applyFill="1" applyBorder="1" applyAlignment="1">
      <alignment horizontal="left" vertical="center" wrapText="1"/>
    </xf>
    <xf numFmtId="49" fontId="20" fillId="10" borderId="0" xfId="1" applyNumberFormat="1" applyFont="1" applyFill="1" applyBorder="1" applyAlignment="1">
      <alignment horizontal="left" vertical="center"/>
    </xf>
    <xf numFmtId="49" fontId="20" fillId="10" borderId="20" xfId="1" applyNumberFormat="1" applyFont="1" applyFill="1" applyBorder="1" applyAlignment="1">
      <alignment horizontal="left" vertical="center"/>
    </xf>
    <xf numFmtId="49" fontId="20" fillId="10" borderId="2" xfId="1" applyNumberFormat="1" applyFont="1" applyFill="1" applyBorder="1" applyAlignment="1">
      <alignment horizontal="left" vertical="center"/>
    </xf>
    <xf numFmtId="0" fontId="20" fillId="10" borderId="2" xfId="1" applyFont="1" applyFill="1" applyBorder="1" applyAlignment="1">
      <alignment horizontal="left" vertical="center"/>
    </xf>
    <xf numFmtId="0" fontId="20" fillId="10" borderId="5" xfId="1" applyFont="1" applyFill="1" applyBorder="1" applyAlignment="1">
      <alignment horizontal="left" vertical="center"/>
    </xf>
    <xf numFmtId="0" fontId="23" fillId="10" borderId="1" xfId="1" applyFont="1" applyFill="1" applyBorder="1" applyAlignment="1">
      <alignment horizontal="left" vertical="center"/>
    </xf>
    <xf numFmtId="0" fontId="20" fillId="10" borderId="1" xfId="1" applyFont="1" applyFill="1" applyBorder="1" applyAlignment="1">
      <alignment horizontal="left" vertical="center"/>
    </xf>
    <xf numFmtId="0" fontId="22" fillId="10" borderId="21" xfId="1" applyFont="1" applyFill="1" applyBorder="1" applyAlignment="1">
      <alignment horizontal="left" vertical="center"/>
    </xf>
    <xf numFmtId="0" fontId="26" fillId="10" borderId="2" xfId="1" applyFont="1" applyFill="1" applyBorder="1" applyAlignment="1">
      <alignment horizontal="left" vertical="center" wrapText="1"/>
    </xf>
    <xf numFmtId="0" fontId="20" fillId="10" borderId="2" xfId="1" applyFont="1" applyFill="1" applyBorder="1" applyAlignment="1">
      <alignment horizontal="left" vertical="center" wrapText="1"/>
    </xf>
    <xf numFmtId="0" fontId="20" fillId="10" borderId="21" xfId="1" applyFont="1" applyFill="1" applyBorder="1" applyAlignment="1">
      <alignment horizontal="left" vertical="center" wrapText="1"/>
    </xf>
    <xf numFmtId="49" fontId="20" fillId="8" borderId="11" xfId="1" applyNumberFormat="1" applyFont="1" applyFill="1" applyBorder="1" applyAlignment="1">
      <alignment horizontal="left" vertical="center"/>
    </xf>
    <xf numFmtId="0" fontId="20" fillId="8" borderId="0" xfId="1" applyFont="1" applyFill="1" applyBorder="1" applyAlignment="1">
      <alignment horizontal="left" vertical="center"/>
    </xf>
    <xf numFmtId="0" fontId="20" fillId="8" borderId="12" xfId="1" applyFont="1" applyFill="1" applyBorder="1" applyAlignment="1">
      <alignment horizontal="left" vertical="center"/>
    </xf>
    <xf numFmtId="0" fontId="20" fillId="8" borderId="13" xfId="1" applyFont="1" applyFill="1" applyBorder="1" applyAlignment="1">
      <alignment horizontal="left" vertical="center"/>
    </xf>
    <xf numFmtId="0" fontId="22" fillId="8" borderId="14" xfId="1" applyFont="1" applyFill="1" applyBorder="1" applyAlignment="1">
      <alignment horizontal="left" vertical="center"/>
    </xf>
    <xf numFmtId="0" fontId="20" fillId="8" borderId="0" xfId="1" applyFont="1" applyFill="1" applyBorder="1" applyAlignment="1">
      <alignment horizontal="left" vertical="center" wrapText="1"/>
    </xf>
    <xf numFmtId="0" fontId="20" fillId="8" borderId="14" xfId="1" applyFont="1" applyFill="1" applyBorder="1" applyAlignment="1">
      <alignment horizontal="left" vertical="center" wrapText="1"/>
    </xf>
    <xf numFmtId="0" fontId="19" fillId="8" borderId="6" xfId="1" applyFont="1" applyFill="1" applyBorder="1" applyAlignment="1">
      <alignment horizontal="left" vertical="center"/>
    </xf>
    <xf numFmtId="0" fontId="19" fillId="8" borderId="10" xfId="1" applyFont="1" applyFill="1" applyBorder="1" applyAlignment="1">
      <alignment horizontal="left" vertical="center"/>
    </xf>
    <xf numFmtId="0" fontId="19" fillId="8" borderId="28" xfId="1" applyFont="1" applyFill="1" applyBorder="1" applyAlignment="1">
      <alignment horizontal="left" vertical="center"/>
    </xf>
    <xf numFmtId="0" fontId="19" fillId="8" borderId="29" xfId="1" applyFont="1" applyFill="1" applyBorder="1" applyAlignment="1">
      <alignment horizontal="left" vertical="center"/>
    </xf>
    <xf numFmtId="3" fontId="27" fillId="8" borderId="10" xfId="1" applyNumberFormat="1" applyFont="1" applyFill="1" applyBorder="1" applyAlignment="1">
      <alignment horizontal="left" vertical="center"/>
    </xf>
    <xf numFmtId="49" fontId="19" fillId="8" borderId="30" xfId="1" applyNumberFormat="1" applyFont="1" applyFill="1" applyBorder="1" applyAlignment="1">
      <alignment horizontal="left" vertical="center"/>
    </xf>
    <xf numFmtId="0" fontId="18" fillId="8" borderId="31" xfId="1" applyFont="1" applyFill="1" applyBorder="1" applyAlignment="1">
      <alignment horizontal="left" vertical="center"/>
    </xf>
    <xf numFmtId="0" fontId="18" fillId="8" borderId="32" xfId="1" applyFont="1" applyFill="1" applyBorder="1" applyAlignment="1">
      <alignment horizontal="left" vertical="center"/>
    </xf>
    <xf numFmtId="0" fontId="27" fillId="8" borderId="31" xfId="1" applyFont="1" applyFill="1" applyBorder="1" applyAlignment="1">
      <alignment horizontal="left" vertical="center"/>
    </xf>
    <xf numFmtId="0" fontId="19" fillId="8" borderId="33" xfId="1" applyFont="1" applyFill="1" applyBorder="1" applyAlignment="1">
      <alignment horizontal="left" vertical="center"/>
    </xf>
    <xf numFmtId="0" fontId="19" fillId="8" borderId="32" xfId="1" applyFont="1" applyFill="1" applyBorder="1" applyAlignment="1">
      <alignment horizontal="left" vertical="center"/>
    </xf>
    <xf numFmtId="0" fontId="27" fillId="8" borderId="34" xfId="1" applyFont="1" applyFill="1" applyBorder="1" applyAlignment="1">
      <alignment horizontal="left" vertical="center"/>
    </xf>
    <xf numFmtId="49" fontId="20" fillId="0" borderId="11" xfId="1" applyNumberFormat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0" fillId="0" borderId="35" xfId="1" applyFont="1" applyBorder="1" applyAlignment="1">
      <alignment horizontal="left" vertical="center"/>
    </xf>
    <xf numFmtId="0" fontId="20" fillId="0" borderId="36" xfId="1" applyFont="1" applyBorder="1" applyAlignment="1">
      <alignment horizontal="left" vertical="center"/>
    </xf>
    <xf numFmtId="0" fontId="20" fillId="0" borderId="35" xfId="1" applyFont="1" applyBorder="1" applyAlignment="1">
      <alignment horizontal="left" vertical="center" wrapText="1"/>
    </xf>
    <xf numFmtId="0" fontId="20" fillId="0" borderId="0" xfId="1" applyFont="1" applyBorder="1" applyAlignment="1">
      <alignment horizontal="left" vertical="center" wrapText="1"/>
    </xf>
    <xf numFmtId="0" fontId="20" fillId="0" borderId="14" xfId="1" applyFont="1" applyBorder="1" applyAlignment="1">
      <alignment horizontal="left" vertical="center" wrapText="1"/>
    </xf>
    <xf numFmtId="49" fontId="18" fillId="8" borderId="6" xfId="1" applyNumberFormat="1" applyFont="1" applyFill="1" applyBorder="1" applyAlignment="1">
      <alignment horizontal="left" vertical="center"/>
    </xf>
    <xf numFmtId="0" fontId="19" fillId="8" borderId="37" xfId="1" applyFont="1" applyFill="1" applyBorder="1" applyAlignment="1">
      <alignment vertical="center" wrapText="1"/>
    </xf>
    <xf numFmtId="0" fontId="19" fillId="8" borderId="9" xfId="1" applyFont="1" applyFill="1" applyBorder="1" applyAlignment="1">
      <alignment vertical="center" wrapText="1"/>
    </xf>
    <xf numFmtId="0" fontId="19" fillId="8" borderId="7" xfId="1" applyFont="1" applyFill="1" applyBorder="1" applyAlignment="1">
      <alignment vertical="center"/>
    </xf>
    <xf numFmtId="0" fontId="19" fillId="8" borderId="8" xfId="1" applyFont="1" applyFill="1" applyBorder="1" applyAlignment="1">
      <alignment vertical="center"/>
    </xf>
    <xf numFmtId="49" fontId="20" fillId="3" borderId="25" xfId="1" applyNumberFormat="1" applyFont="1" applyFill="1" applyBorder="1" applyAlignment="1">
      <alignment horizontal="left" vertical="center"/>
    </xf>
    <xf numFmtId="0" fontId="20" fillId="3" borderId="26" xfId="1" applyFont="1" applyFill="1" applyBorder="1" applyAlignment="1">
      <alignment horizontal="left" vertical="center"/>
    </xf>
    <xf numFmtId="0" fontId="20" fillId="3" borderId="38" xfId="1" applyFont="1" applyFill="1" applyBorder="1" applyAlignment="1">
      <alignment horizontal="left" vertical="center"/>
    </xf>
    <xf numFmtId="0" fontId="20" fillId="3" borderId="27" xfId="1" applyFont="1" applyFill="1" applyBorder="1" applyAlignment="1">
      <alignment horizontal="left" vertical="center"/>
    </xf>
    <xf numFmtId="0" fontId="20" fillId="3" borderId="0" xfId="1" applyFont="1" applyFill="1" applyBorder="1" applyAlignment="1">
      <alignment horizontal="left" vertical="center" wrapText="1"/>
    </xf>
    <xf numFmtId="0" fontId="20" fillId="3" borderId="14" xfId="1" applyFont="1" applyFill="1" applyBorder="1" applyAlignment="1">
      <alignment horizontal="left" vertical="center" wrapText="1"/>
    </xf>
    <xf numFmtId="49" fontId="20" fillId="11" borderId="11" xfId="1" applyNumberFormat="1" applyFont="1" applyFill="1" applyBorder="1" applyAlignment="1">
      <alignment horizontal="left" vertical="center"/>
    </xf>
    <xf numFmtId="0" fontId="20" fillId="11" borderId="0" xfId="1" applyFont="1" applyFill="1" applyBorder="1" applyAlignment="1">
      <alignment horizontal="left" vertical="center"/>
    </xf>
    <xf numFmtId="0" fontId="20" fillId="11" borderId="12" xfId="1" applyFont="1" applyFill="1" applyBorder="1" applyAlignment="1">
      <alignment horizontal="left" vertical="center"/>
    </xf>
    <xf numFmtId="0" fontId="20" fillId="11" borderId="14" xfId="1" applyFont="1" applyFill="1" applyBorder="1" applyAlignment="1">
      <alignment horizontal="left" vertical="center"/>
    </xf>
    <xf numFmtId="0" fontId="20" fillId="11" borderId="0" xfId="1" applyFont="1" applyFill="1" applyBorder="1" applyAlignment="1">
      <alignment horizontal="left" vertical="center" wrapText="1"/>
    </xf>
    <xf numFmtId="0" fontId="20" fillId="11" borderId="14" xfId="1" applyFont="1" applyFill="1" applyBorder="1" applyAlignment="1">
      <alignment horizontal="left" vertical="center" wrapText="1"/>
    </xf>
    <xf numFmtId="49" fontId="20" fillId="11" borderId="20" xfId="1" applyNumberFormat="1" applyFont="1" applyFill="1" applyBorder="1" applyAlignment="1">
      <alignment horizontal="left" vertical="center"/>
    </xf>
    <xf numFmtId="0" fontId="20" fillId="11" borderId="2" xfId="1" applyFont="1" applyFill="1" applyBorder="1" applyAlignment="1">
      <alignment vertical="center"/>
    </xf>
    <xf numFmtId="0" fontId="20" fillId="11" borderId="5" xfId="1" applyFont="1" applyFill="1" applyBorder="1" applyAlignment="1">
      <alignment vertical="center"/>
    </xf>
    <xf numFmtId="0" fontId="20" fillId="11" borderId="2" xfId="1" applyFont="1" applyFill="1" applyBorder="1" applyAlignment="1">
      <alignment horizontal="left" vertical="center"/>
    </xf>
    <xf numFmtId="0" fontId="24" fillId="11" borderId="5" xfId="1" applyFont="1" applyFill="1" applyBorder="1" applyAlignment="1">
      <alignment horizontal="left" vertical="center"/>
    </xf>
    <xf numFmtId="10" fontId="20" fillId="11" borderId="21" xfId="1" applyNumberFormat="1" applyFont="1" applyFill="1" applyBorder="1" applyAlignment="1">
      <alignment horizontal="left" vertical="center"/>
    </xf>
    <xf numFmtId="0" fontId="20" fillId="11" borderId="2" xfId="1" applyFont="1" applyFill="1" applyBorder="1" applyAlignment="1">
      <alignment horizontal="left" vertical="center" wrapText="1"/>
    </xf>
    <xf numFmtId="0" fontId="20" fillId="11" borderId="21" xfId="1" applyFont="1" applyFill="1" applyBorder="1" applyAlignment="1">
      <alignment horizontal="left" vertical="center" wrapText="1"/>
    </xf>
    <xf numFmtId="0" fontId="20" fillId="11" borderId="5" xfId="1" applyFont="1" applyFill="1" applyBorder="1" applyAlignment="1">
      <alignment horizontal="left" vertical="center"/>
    </xf>
    <xf numFmtId="0" fontId="23" fillId="11" borderId="5" xfId="1" applyFont="1" applyFill="1" applyBorder="1" applyAlignment="1">
      <alignment horizontal="left" vertical="center"/>
    </xf>
    <xf numFmtId="0" fontId="20" fillId="11" borderId="5" xfId="1" applyFont="1" applyFill="1" applyBorder="1" applyAlignment="1">
      <alignment horizontal="left" vertical="center" wrapText="1"/>
    </xf>
    <xf numFmtId="0" fontId="24" fillId="11" borderId="12" xfId="1" applyFont="1" applyFill="1" applyBorder="1" applyAlignment="1">
      <alignment horizontal="left" vertical="center"/>
    </xf>
    <xf numFmtId="0" fontId="20" fillId="11" borderId="1" xfId="1" applyFont="1" applyFill="1" applyBorder="1" applyAlignment="1">
      <alignment horizontal="left" vertical="center" wrapText="1"/>
    </xf>
    <xf numFmtId="49" fontId="18" fillId="2" borderId="20" xfId="1" applyNumberFormat="1" applyFont="1" applyFill="1" applyBorder="1" applyAlignment="1">
      <alignment horizontal="left" vertical="center"/>
    </xf>
    <xf numFmtId="0" fontId="18" fillId="2" borderId="2" xfId="1" applyFont="1" applyFill="1" applyBorder="1" applyAlignment="1">
      <alignment horizontal="left" vertical="center"/>
    </xf>
    <xf numFmtId="0" fontId="18" fillId="2" borderId="5" xfId="1" applyFont="1" applyFill="1" applyBorder="1" applyAlignment="1">
      <alignment horizontal="left" vertical="center"/>
    </xf>
    <xf numFmtId="0" fontId="19" fillId="2" borderId="5" xfId="1" applyFont="1" applyFill="1" applyBorder="1" applyAlignment="1">
      <alignment horizontal="left" vertical="center"/>
    </xf>
    <xf numFmtId="10" fontId="18" fillId="2" borderId="21" xfId="1" applyNumberFormat="1" applyFont="1" applyFill="1" applyBorder="1" applyAlignment="1">
      <alignment horizontal="left" vertical="center"/>
    </xf>
    <xf numFmtId="0" fontId="18" fillId="2" borderId="2" xfId="1" applyFont="1" applyFill="1" applyBorder="1" applyAlignment="1">
      <alignment horizontal="left" vertical="center" wrapText="1"/>
    </xf>
    <xf numFmtId="0" fontId="18" fillId="2" borderId="21" xfId="1" applyFont="1" applyFill="1" applyBorder="1" applyAlignment="1">
      <alignment horizontal="left" vertical="center" wrapText="1"/>
    </xf>
    <xf numFmtId="0" fontId="20" fillId="0" borderId="12" xfId="1" applyFont="1" applyBorder="1" applyAlignment="1">
      <alignment horizontal="left" vertical="center"/>
    </xf>
    <xf numFmtId="0" fontId="20" fillId="0" borderId="40" xfId="1" applyFont="1" applyFill="1" applyBorder="1" applyAlignment="1">
      <alignment horizontal="left" vertical="center"/>
    </xf>
    <xf numFmtId="0" fontId="20" fillId="0" borderId="14" xfId="1" applyFont="1" applyBorder="1" applyAlignment="1">
      <alignment horizontal="left" vertical="center"/>
    </xf>
    <xf numFmtId="49" fontId="27" fillId="2" borderId="11" xfId="1" applyNumberFormat="1" applyFont="1" applyFill="1" applyBorder="1" applyAlignment="1">
      <alignment horizontal="left" vertical="center"/>
    </xf>
    <xf numFmtId="0" fontId="27" fillId="2" borderId="0" xfId="1" applyFont="1" applyFill="1" applyBorder="1" applyAlignment="1">
      <alignment horizontal="left" vertical="center"/>
    </xf>
    <xf numFmtId="0" fontId="27" fillId="2" borderId="12" xfId="1" applyFont="1" applyFill="1" applyBorder="1" applyAlignment="1">
      <alignment horizontal="left" vertical="center"/>
    </xf>
    <xf numFmtId="0" fontId="27" fillId="2" borderId="3" xfId="1" applyFont="1" applyFill="1" applyBorder="1" applyAlignment="1">
      <alignment horizontal="left" vertical="center"/>
    </xf>
    <xf numFmtId="0" fontId="27" fillId="2" borderId="14" xfId="1" applyFont="1" applyFill="1" applyBorder="1" applyAlignment="1">
      <alignment horizontal="left" vertical="center"/>
    </xf>
    <xf numFmtId="0" fontId="27" fillId="2" borderId="0" xfId="1" applyFont="1" applyFill="1" applyBorder="1" applyAlignment="1">
      <alignment horizontal="left" vertical="center" wrapText="1"/>
    </xf>
    <xf numFmtId="0" fontId="27" fillId="2" borderId="14" xfId="1" applyFont="1" applyFill="1" applyBorder="1" applyAlignment="1">
      <alignment horizontal="left" vertical="center" wrapText="1"/>
    </xf>
    <xf numFmtId="49" fontId="20" fillId="12" borderId="20" xfId="1" applyNumberFormat="1" applyFont="1" applyFill="1" applyBorder="1" applyAlignment="1">
      <alignment horizontal="left" vertical="center"/>
    </xf>
    <xf numFmtId="0" fontId="20" fillId="12" borderId="2" xfId="1" applyFont="1" applyFill="1" applyBorder="1" applyAlignment="1">
      <alignment horizontal="left" vertical="center"/>
    </xf>
    <xf numFmtId="0" fontId="20" fillId="12" borderId="5" xfId="1" applyFont="1" applyFill="1" applyBorder="1" applyAlignment="1">
      <alignment horizontal="left" vertical="center"/>
    </xf>
    <xf numFmtId="0" fontId="20" fillId="12" borderId="21" xfId="1" applyFont="1" applyFill="1" applyBorder="1" applyAlignment="1">
      <alignment horizontal="left" vertical="center"/>
    </xf>
    <xf numFmtId="0" fontId="20" fillId="12" borderId="2" xfId="1" applyFont="1" applyFill="1" applyBorder="1" applyAlignment="1">
      <alignment horizontal="left" vertical="center" wrapText="1"/>
    </xf>
    <xf numFmtId="0" fontId="20" fillId="12" borderId="21" xfId="1" applyFont="1" applyFill="1" applyBorder="1" applyAlignment="1">
      <alignment horizontal="left" vertical="center" wrapText="1"/>
    </xf>
    <xf numFmtId="49" fontId="20" fillId="12" borderId="39" xfId="1" applyNumberFormat="1" applyFont="1" applyFill="1" applyBorder="1" applyAlignment="1">
      <alignment horizontal="left" vertical="center"/>
    </xf>
    <xf numFmtId="0" fontId="20" fillId="12" borderId="3" xfId="1" applyFont="1" applyFill="1" applyBorder="1" applyAlignment="1">
      <alignment horizontal="left" vertical="center"/>
    </xf>
    <xf numFmtId="0" fontId="23" fillId="12" borderId="41" xfId="1" applyFont="1" applyFill="1" applyBorder="1" applyAlignment="1">
      <alignment horizontal="left" vertical="center"/>
    </xf>
    <xf numFmtId="0" fontId="20" fillId="12" borderId="42" xfId="1" applyFont="1" applyFill="1" applyBorder="1" applyAlignment="1">
      <alignment horizontal="left" vertical="center"/>
    </xf>
    <xf numFmtId="0" fontId="24" fillId="12" borderId="5" xfId="1" applyFont="1" applyFill="1" applyBorder="1" applyAlignment="1">
      <alignment horizontal="left" vertical="center" wrapText="1"/>
    </xf>
    <xf numFmtId="0" fontId="23" fillId="12" borderId="5" xfId="1" applyFont="1" applyFill="1" applyBorder="1" applyAlignment="1">
      <alignment horizontal="left" vertical="center"/>
    </xf>
    <xf numFmtId="0" fontId="20" fillId="12" borderId="5" xfId="1" applyFont="1" applyFill="1" applyBorder="1" applyAlignment="1">
      <alignment horizontal="left" vertical="center" wrapText="1"/>
    </xf>
    <xf numFmtId="0" fontId="24" fillId="12" borderId="5" xfId="1" applyFont="1" applyFill="1" applyBorder="1" applyAlignment="1">
      <alignment horizontal="left" vertical="center"/>
    </xf>
    <xf numFmtId="49" fontId="20" fillId="13" borderId="20" xfId="1" applyNumberFormat="1" applyFont="1" applyFill="1" applyBorder="1" applyAlignment="1">
      <alignment horizontal="left" vertical="center"/>
    </xf>
    <xf numFmtId="0" fontId="20" fillId="13" borderId="2" xfId="1" applyFont="1" applyFill="1" applyBorder="1" applyAlignment="1">
      <alignment horizontal="left" vertical="center"/>
    </xf>
    <xf numFmtId="0" fontId="20" fillId="13" borderId="5" xfId="1" applyFont="1" applyFill="1" applyBorder="1" applyAlignment="1">
      <alignment horizontal="left" vertical="center"/>
    </xf>
    <xf numFmtId="0" fontId="24" fillId="13" borderId="5" xfId="1" applyFont="1" applyFill="1" applyBorder="1" applyAlignment="1">
      <alignment horizontal="left" vertical="center"/>
    </xf>
    <xf numFmtId="0" fontId="20" fillId="13" borderId="21" xfId="1" applyFont="1" applyFill="1" applyBorder="1" applyAlignment="1">
      <alignment horizontal="left" vertical="center"/>
    </xf>
    <xf numFmtId="49" fontId="27" fillId="2" borderId="20" xfId="1" applyNumberFormat="1" applyFont="1" applyFill="1" applyBorder="1" applyAlignment="1">
      <alignment horizontal="left" vertical="center"/>
    </xf>
    <xf numFmtId="0" fontId="27" fillId="2" borderId="2" xfId="1" applyFont="1" applyFill="1" applyBorder="1" applyAlignment="1">
      <alignment horizontal="left" vertical="center"/>
    </xf>
    <xf numFmtId="0" fontId="27" fillId="2" borderId="5" xfId="1" applyFont="1" applyFill="1" applyBorder="1" applyAlignment="1">
      <alignment horizontal="left" vertical="center"/>
    </xf>
    <xf numFmtId="0" fontId="27" fillId="2" borderId="21" xfId="1" applyFont="1" applyFill="1" applyBorder="1" applyAlignment="1">
      <alignment horizontal="left" vertical="center"/>
    </xf>
    <xf numFmtId="0" fontId="27" fillId="2" borderId="2" xfId="1" applyFont="1" applyFill="1" applyBorder="1" applyAlignment="1">
      <alignment horizontal="left" vertical="center" wrapText="1"/>
    </xf>
    <xf numFmtId="0" fontId="27" fillId="2" borderId="21" xfId="1" applyFont="1" applyFill="1" applyBorder="1" applyAlignment="1">
      <alignment horizontal="left" vertical="center" wrapText="1"/>
    </xf>
    <xf numFmtId="0" fontId="23" fillId="0" borderId="12" xfId="1" applyFont="1" applyBorder="1" applyAlignment="1">
      <alignment horizontal="left" vertical="center"/>
    </xf>
    <xf numFmtId="49" fontId="20" fillId="0" borderId="15" xfId="1" applyNumberFormat="1" applyFont="1" applyBorder="1" applyAlignment="1">
      <alignment horizontal="left" vertical="center"/>
    </xf>
    <xf numFmtId="49" fontId="28" fillId="8" borderId="20" xfId="1" applyNumberFormat="1" applyFont="1" applyFill="1" applyBorder="1" applyAlignment="1">
      <alignment horizontal="left" vertical="center"/>
    </xf>
    <xf numFmtId="0" fontId="20" fillId="8" borderId="2" xfId="1" applyFont="1" applyFill="1" applyBorder="1" applyAlignment="1">
      <alignment horizontal="left" vertical="center"/>
    </xf>
    <xf numFmtId="0" fontId="20" fillId="8" borderId="5" xfId="1" applyFont="1" applyFill="1" applyBorder="1" applyAlignment="1">
      <alignment horizontal="left" vertical="center"/>
    </xf>
    <xf numFmtId="0" fontId="20" fillId="2" borderId="2" xfId="1" applyFont="1" applyFill="1" applyBorder="1" applyAlignment="1">
      <alignment horizontal="left" vertical="center"/>
    </xf>
    <xf numFmtId="0" fontId="29" fillId="8" borderId="28" xfId="1" applyFont="1" applyFill="1" applyBorder="1" applyAlignment="1">
      <alignment horizontal="left" vertical="center"/>
    </xf>
    <xf numFmtId="10" fontId="28" fillId="8" borderId="16" xfId="1" applyNumberFormat="1" applyFont="1" applyFill="1" applyBorder="1" applyAlignment="1">
      <alignment horizontal="left" vertical="center"/>
    </xf>
    <xf numFmtId="0" fontId="20" fillId="8" borderId="21" xfId="1" applyFont="1" applyFill="1" applyBorder="1" applyAlignment="1">
      <alignment horizontal="left" vertical="center"/>
    </xf>
    <xf numFmtId="49" fontId="28" fillId="8" borderId="15" xfId="1" applyNumberFormat="1" applyFont="1" applyFill="1" applyBorder="1" applyAlignment="1">
      <alignment horizontal="left" vertical="center"/>
    </xf>
    <xf numFmtId="0" fontId="20" fillId="8" borderId="16" xfId="1" applyFont="1" applyFill="1" applyBorder="1" applyAlignment="1">
      <alignment horizontal="left" vertical="center"/>
    </xf>
    <xf numFmtId="0" fontId="20" fillId="8" borderId="17" xfId="1" applyFont="1" applyFill="1" applyBorder="1" applyAlignment="1">
      <alignment horizontal="left" vertical="center"/>
    </xf>
    <xf numFmtId="0" fontId="28" fillId="8" borderId="28" xfId="1" applyFont="1" applyFill="1" applyBorder="1" applyAlignment="1">
      <alignment horizontal="left" vertical="center"/>
    </xf>
    <xf numFmtId="10" fontId="28" fillId="8" borderId="21" xfId="1" applyNumberFormat="1" applyFont="1" applyFill="1" applyBorder="1" applyAlignment="1">
      <alignment horizontal="left" vertical="center"/>
    </xf>
    <xf numFmtId="0" fontId="20" fillId="8" borderId="16" xfId="1" applyFont="1" applyFill="1" applyBorder="1" applyAlignment="1">
      <alignment horizontal="left" vertical="center" wrapText="1"/>
    </xf>
    <xf numFmtId="0" fontId="20" fillId="8" borderId="21" xfId="1" applyFont="1" applyFill="1" applyBorder="1" applyAlignment="1">
      <alignment horizontal="left" vertical="center" wrapText="1"/>
    </xf>
    <xf numFmtId="49" fontId="19" fillId="8" borderId="22" xfId="1" applyNumberFormat="1" applyFont="1" applyFill="1" applyBorder="1" applyAlignment="1">
      <alignment horizontal="left" vertical="center"/>
    </xf>
    <xf numFmtId="0" fontId="20" fillId="8" borderId="23" xfId="1" applyFont="1" applyFill="1" applyBorder="1" applyAlignment="1">
      <alignment horizontal="left" vertical="center"/>
    </xf>
    <xf numFmtId="0" fontId="20" fillId="8" borderId="43" xfId="1" applyFont="1" applyFill="1" applyBorder="1" applyAlignment="1">
      <alignment horizontal="left" vertical="center"/>
    </xf>
    <xf numFmtId="0" fontId="20" fillId="2" borderId="23" xfId="1" applyFont="1" applyFill="1" applyBorder="1" applyAlignment="1">
      <alignment horizontal="left" vertical="center"/>
    </xf>
    <xf numFmtId="3" fontId="30" fillId="8" borderId="28" xfId="1" applyNumberFormat="1" applyFont="1" applyFill="1" applyBorder="1" applyAlignment="1">
      <alignment horizontal="left" vertical="center"/>
    </xf>
    <xf numFmtId="10" fontId="28" fillId="8" borderId="23" xfId="1" applyNumberFormat="1" applyFont="1" applyFill="1" applyBorder="1" applyAlignment="1">
      <alignment horizontal="left" vertical="center"/>
    </xf>
    <xf numFmtId="0" fontId="20" fillId="8" borderId="24" xfId="1" applyFont="1" applyFill="1" applyBorder="1" applyAlignment="1">
      <alignment horizontal="left" vertical="center"/>
    </xf>
    <xf numFmtId="0" fontId="20" fillId="8" borderId="23" xfId="1" applyFont="1" applyFill="1" applyBorder="1" applyAlignment="1">
      <alignment horizontal="left" vertical="center" wrapText="1"/>
    </xf>
    <xf numFmtId="0" fontId="20" fillId="8" borderId="24" xfId="1" applyFont="1" applyFill="1" applyBorder="1" applyAlignment="1">
      <alignment horizontal="left" vertical="center" wrapText="1"/>
    </xf>
    <xf numFmtId="0" fontId="20" fillId="0" borderId="25" xfId="1" applyFont="1" applyBorder="1"/>
    <xf numFmtId="0" fontId="20" fillId="0" borderId="26" xfId="1" applyFont="1" applyBorder="1"/>
    <xf numFmtId="0" fontId="26" fillId="0" borderId="26" xfId="1" applyFont="1" applyBorder="1"/>
    <xf numFmtId="0" fontId="20" fillId="0" borderId="27" xfId="1" applyFont="1" applyBorder="1"/>
    <xf numFmtId="0" fontId="20" fillId="0" borderId="11" xfId="1" applyFont="1" applyBorder="1"/>
    <xf numFmtId="0" fontId="20" fillId="0" borderId="0" xfId="1" applyFont="1" applyBorder="1"/>
    <xf numFmtId="0" fontId="20" fillId="0" borderId="44" xfId="1" applyFont="1" applyBorder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0" fontId="20" fillId="0" borderId="46" xfId="1" applyFont="1" applyBorder="1" applyAlignment="1">
      <alignment horizontal="center" vertical="center" wrapText="1"/>
    </xf>
    <xf numFmtId="0" fontId="20" fillId="0" borderId="47" xfId="1" applyFont="1" applyBorder="1" applyAlignment="1">
      <alignment horizontal="center" vertical="center" wrapText="1"/>
    </xf>
    <xf numFmtId="0" fontId="20" fillId="0" borderId="14" xfId="1" applyFont="1" applyBorder="1"/>
    <xf numFmtId="0" fontId="20" fillId="0" borderId="49" xfId="1" applyFont="1" applyBorder="1"/>
    <xf numFmtId="164" fontId="20" fillId="0" borderId="50" xfId="1" applyNumberFormat="1" applyFont="1" applyBorder="1"/>
    <xf numFmtId="0" fontId="20" fillId="0" borderId="51" xfId="1" applyFont="1" applyBorder="1"/>
    <xf numFmtId="0" fontId="20" fillId="0" borderId="52" xfId="1" applyFont="1" applyBorder="1"/>
    <xf numFmtId="0" fontId="20" fillId="0" borderId="48" xfId="1" applyFont="1" applyBorder="1"/>
    <xf numFmtId="0" fontId="20" fillId="0" borderId="36" xfId="1" applyFont="1" applyBorder="1"/>
    <xf numFmtId="0" fontId="20" fillId="0" borderId="53" xfId="1" applyFont="1" applyBorder="1"/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/>
    </xf>
    <xf numFmtId="3" fontId="33" fillId="4" borderId="1" xfId="1" applyNumberFormat="1" applyFont="1" applyFill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1" fontId="11" fillId="2" borderId="1" xfId="1" applyNumberFormat="1" applyFont="1" applyFill="1" applyBorder="1" applyAlignment="1">
      <alignment horizontal="center" vertical="center"/>
    </xf>
    <xf numFmtId="0" fontId="34" fillId="14" borderId="1" xfId="0" applyFont="1" applyFill="1" applyBorder="1"/>
    <xf numFmtId="165" fontId="33" fillId="14" borderId="1" xfId="0" applyNumberFormat="1" applyFont="1" applyFill="1" applyBorder="1"/>
    <xf numFmtId="165" fontId="4" fillId="3" borderId="5" xfId="0" applyNumberFormat="1" applyFont="1" applyFill="1" applyBorder="1"/>
    <xf numFmtId="165" fontId="1" fillId="3" borderId="1" xfId="0" applyNumberFormat="1" applyFont="1" applyFill="1" applyBorder="1"/>
    <xf numFmtId="165" fontId="12" fillId="5" borderId="1" xfId="0" applyNumberFormat="1" applyFont="1" applyFill="1" applyBorder="1"/>
    <xf numFmtId="165" fontId="12" fillId="4" borderId="1" xfId="0" applyNumberFormat="1" applyFont="1" applyFill="1" applyBorder="1"/>
    <xf numFmtId="0" fontId="11" fillId="2" borderId="1" xfId="1" applyFont="1" applyFill="1" applyBorder="1"/>
    <xf numFmtId="2" fontId="12" fillId="2" borderId="1" xfId="0" applyNumberFormat="1" applyFont="1" applyFill="1" applyBorder="1" applyAlignment="1">
      <alignment wrapText="1"/>
    </xf>
    <xf numFmtId="165" fontId="12" fillId="2" borderId="1" xfId="0" applyNumberFormat="1" applyFont="1" applyFill="1" applyBorder="1"/>
    <xf numFmtId="0" fontId="11" fillId="4" borderId="1" xfId="1" applyFont="1" applyFill="1" applyBorder="1"/>
    <xf numFmtId="0" fontId="11" fillId="6" borderId="1" xfId="1" applyFont="1" applyFill="1" applyBorder="1"/>
    <xf numFmtId="165" fontId="12" fillId="6" borderId="1" xfId="0" applyNumberFormat="1" applyFont="1" applyFill="1" applyBorder="1"/>
    <xf numFmtId="1" fontId="11" fillId="6" borderId="1" xfId="1" applyNumberFormat="1" applyFont="1" applyFill="1" applyBorder="1"/>
    <xf numFmtId="3" fontId="11" fillId="5" borderId="1" xfId="1" applyNumberFormat="1" applyFont="1" applyFill="1" applyBorder="1"/>
    <xf numFmtId="0" fontId="33" fillId="4" borderId="1" xfId="1" applyFont="1" applyFill="1" applyBorder="1"/>
    <xf numFmtId="165" fontId="33" fillId="4" borderId="1" xfId="0" applyNumberFormat="1" applyFont="1" applyFill="1" applyBorder="1"/>
    <xf numFmtId="3" fontId="11" fillId="2" borderId="1" xfId="1" applyNumberFormat="1" applyFont="1" applyFill="1" applyBorder="1"/>
    <xf numFmtId="0" fontId="12" fillId="2" borderId="1" xfId="0" applyFont="1" applyFill="1" applyBorder="1"/>
    <xf numFmtId="0" fontId="12" fillId="6" borderId="1" xfId="0" applyFont="1" applyFill="1" applyBorder="1"/>
    <xf numFmtId="1" fontId="11" fillId="2" borderId="1" xfId="1" applyNumberFormat="1" applyFont="1" applyFill="1" applyBorder="1"/>
    <xf numFmtId="1" fontId="12" fillId="6" borderId="1" xfId="0" applyNumberFormat="1" applyFont="1" applyFill="1" applyBorder="1"/>
    <xf numFmtId="0" fontId="1" fillId="0" borderId="0" xfId="0" applyFont="1"/>
    <xf numFmtId="0" fontId="1" fillId="5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165" fontId="1" fillId="0" borderId="1" xfId="0" applyNumberFormat="1" applyFont="1" applyBorder="1"/>
    <xf numFmtId="0" fontId="12" fillId="5" borderId="1" xfId="0" applyFont="1" applyFill="1" applyBorder="1"/>
    <xf numFmtId="165" fontId="35" fillId="0" borderId="0" xfId="0" applyNumberFormat="1" applyFont="1"/>
    <xf numFmtId="0" fontId="20" fillId="8" borderId="20" xfId="1" applyFont="1" applyFill="1" applyBorder="1" applyAlignment="1">
      <alignment horizontal="center" vertical="center" wrapText="1"/>
    </xf>
    <xf numFmtId="0" fontId="20" fillId="8" borderId="2" xfId="1" applyFont="1" applyFill="1" applyBorder="1" applyAlignment="1">
      <alignment horizontal="center" vertical="center" wrapText="1"/>
    </xf>
    <xf numFmtId="0" fontId="20" fillId="8" borderId="21" xfId="1" applyFont="1" applyFill="1" applyBorder="1" applyAlignment="1">
      <alignment horizontal="center" vertical="center" wrapText="1"/>
    </xf>
    <xf numFmtId="0" fontId="20" fillId="0" borderId="25" xfId="1" applyFont="1" applyBorder="1" applyAlignment="1">
      <alignment horizontal="left" vertical="center"/>
    </xf>
    <xf numFmtId="0" fontId="20" fillId="0" borderId="26" xfId="1" applyFont="1" applyBorder="1" applyAlignment="1">
      <alignment horizontal="left" vertical="center"/>
    </xf>
    <xf numFmtId="0" fontId="20" fillId="0" borderId="48" xfId="1" applyFont="1" applyBorder="1" applyAlignment="1">
      <alignment horizontal="left" vertical="center"/>
    </xf>
    <xf numFmtId="0" fontId="20" fillId="0" borderId="36" xfId="1" applyFont="1" applyBorder="1" applyAlignment="1">
      <alignment horizontal="left" vertical="center"/>
    </xf>
    <xf numFmtId="0" fontId="20" fillId="0" borderId="36" xfId="1" applyFont="1" applyBorder="1" applyAlignment="1">
      <alignment horizontal="left" vertical="top" wrapText="1"/>
    </xf>
    <xf numFmtId="0" fontId="20" fillId="0" borderId="36" xfId="1" applyFont="1" applyBorder="1" applyAlignment="1">
      <alignment horizontal="left" vertical="top"/>
    </xf>
    <xf numFmtId="0" fontId="24" fillId="12" borderId="2" xfId="1" applyFont="1" applyFill="1" applyBorder="1" applyAlignment="1">
      <alignment horizontal="left" vertical="center" wrapText="1"/>
    </xf>
    <xf numFmtId="0" fontId="24" fillId="12" borderId="5" xfId="1" applyFont="1" applyFill="1" applyBorder="1" applyAlignment="1">
      <alignment horizontal="left" vertical="center" wrapText="1"/>
    </xf>
    <xf numFmtId="0" fontId="20" fillId="12" borderId="20" xfId="1" applyFont="1" applyFill="1" applyBorder="1" applyAlignment="1">
      <alignment horizontal="left" vertical="top" wrapText="1"/>
    </xf>
    <xf numFmtId="0" fontId="20" fillId="12" borderId="2" xfId="1" applyFont="1" applyFill="1" applyBorder="1" applyAlignment="1">
      <alignment horizontal="left" vertical="top" wrapText="1"/>
    </xf>
    <xf numFmtId="0" fontId="20" fillId="12" borderId="21" xfId="1" applyFont="1" applyFill="1" applyBorder="1" applyAlignment="1">
      <alignment horizontal="left" vertical="top" wrapText="1"/>
    </xf>
    <xf numFmtId="0" fontId="20" fillId="12" borderId="20" xfId="1" applyFont="1" applyFill="1" applyBorder="1" applyAlignment="1">
      <alignment horizontal="center" vertical="center" wrapText="1"/>
    </xf>
    <xf numFmtId="0" fontId="20" fillId="12" borderId="2" xfId="1" applyFont="1" applyFill="1" applyBorder="1" applyAlignment="1">
      <alignment horizontal="center" vertical="center" wrapText="1"/>
    </xf>
    <xf numFmtId="0" fontId="20" fillId="12" borderId="21" xfId="1" applyFont="1" applyFill="1" applyBorder="1" applyAlignment="1">
      <alignment horizontal="center" vertical="center" wrapText="1"/>
    </xf>
    <xf numFmtId="0" fontId="20" fillId="12" borderId="2" xfId="1" applyFont="1" applyFill="1" applyBorder="1" applyAlignment="1">
      <alignment horizontal="left" vertical="center" wrapText="1"/>
    </xf>
    <xf numFmtId="0" fontId="20" fillId="12" borderId="5" xfId="1" applyFont="1" applyFill="1" applyBorder="1" applyAlignment="1">
      <alignment horizontal="left" vertical="center" wrapText="1"/>
    </xf>
    <xf numFmtId="0" fontId="20" fillId="13" borderId="20" xfId="1" applyFont="1" applyFill="1" applyBorder="1" applyAlignment="1">
      <alignment horizontal="center" vertical="center" wrapText="1"/>
    </xf>
    <xf numFmtId="0" fontId="20" fillId="13" borderId="2" xfId="1" applyFont="1" applyFill="1" applyBorder="1" applyAlignment="1">
      <alignment horizontal="center" vertical="center" wrapText="1"/>
    </xf>
    <xf numFmtId="0" fontId="20" fillId="13" borderId="21" xfId="1" applyFont="1" applyFill="1" applyBorder="1" applyAlignment="1">
      <alignment horizontal="center" vertical="center" wrapText="1"/>
    </xf>
    <xf numFmtId="0" fontId="26" fillId="11" borderId="15" xfId="1" applyFont="1" applyFill="1" applyBorder="1" applyAlignment="1">
      <alignment horizontal="left" vertical="center" wrapText="1"/>
    </xf>
    <xf numFmtId="0" fontId="26" fillId="11" borderId="39" xfId="1" applyFont="1" applyFill="1" applyBorder="1" applyAlignment="1">
      <alignment horizontal="left" vertical="center" wrapText="1"/>
    </xf>
    <xf numFmtId="0" fontId="26" fillId="12" borderId="2" xfId="1" applyFont="1" applyFill="1" applyBorder="1" applyAlignment="1">
      <alignment horizontal="left" vertical="center" wrapText="1"/>
    </xf>
    <xf numFmtId="0" fontId="26" fillId="12" borderId="5" xfId="1" applyFont="1" applyFill="1" applyBorder="1" applyAlignment="1">
      <alignment horizontal="left" vertical="center" wrapText="1"/>
    </xf>
    <xf numFmtId="0" fontId="20" fillId="12" borderId="20" xfId="1" applyFont="1" applyFill="1" applyBorder="1" applyAlignment="1">
      <alignment horizontal="left" vertical="center" wrapText="1"/>
    </xf>
    <xf numFmtId="0" fontId="20" fillId="12" borderId="21" xfId="1" applyFont="1" applyFill="1" applyBorder="1" applyAlignment="1">
      <alignment horizontal="left" vertical="center" wrapText="1"/>
    </xf>
    <xf numFmtId="0" fontId="24" fillId="12" borderId="2" xfId="1" applyFont="1" applyFill="1" applyBorder="1" applyAlignment="1">
      <alignment horizontal="left" vertical="top" wrapText="1"/>
    </xf>
    <xf numFmtId="0" fontId="26" fillId="11" borderId="20" xfId="1" applyFont="1" applyFill="1" applyBorder="1" applyAlignment="1">
      <alignment horizontal="left" vertical="center" wrapText="1"/>
    </xf>
    <xf numFmtId="0" fontId="26" fillId="11" borderId="2" xfId="1" applyFont="1" applyFill="1" applyBorder="1" applyAlignment="1">
      <alignment horizontal="left" vertical="center" wrapText="1"/>
    </xf>
    <xf numFmtId="0" fontId="26" fillId="11" borderId="21" xfId="1" applyFont="1" applyFill="1" applyBorder="1" applyAlignment="1">
      <alignment horizontal="left" vertical="center" wrapText="1"/>
    </xf>
    <xf numFmtId="0" fontId="15" fillId="0" borderId="0" xfId="1" applyFont="1" applyAlignment="1">
      <alignment horizontal="center" vertical="top" wrapText="1"/>
    </xf>
    <xf numFmtId="49" fontId="17" fillId="7" borderId="7" xfId="1" applyNumberFormat="1" applyFont="1" applyFill="1" applyBorder="1" applyAlignment="1">
      <alignment horizontal="center" vertical="center"/>
    </xf>
    <xf numFmtId="49" fontId="17" fillId="7" borderId="7" xfId="1" applyNumberFormat="1" applyFont="1" applyFill="1" applyBorder="1" applyAlignment="1">
      <alignment horizontal="center" vertical="center" wrapText="1"/>
    </xf>
    <xf numFmtId="49" fontId="17" fillId="7" borderId="8" xfId="1" applyNumberFormat="1" applyFont="1" applyFill="1" applyBorder="1" applyAlignment="1">
      <alignment horizontal="center" vertical="center"/>
    </xf>
    <xf numFmtId="0" fontId="23" fillId="9" borderId="20" xfId="1" applyFont="1" applyFill="1" applyBorder="1" applyAlignment="1">
      <alignment vertical="top" wrapText="1"/>
    </xf>
    <xf numFmtId="0" fontId="23" fillId="9" borderId="2" xfId="1" applyFont="1" applyFill="1" applyBorder="1" applyAlignment="1">
      <alignment vertical="top" wrapText="1"/>
    </xf>
    <xf numFmtId="0" fontId="23" fillId="9" borderId="21" xfId="1" applyFont="1" applyFill="1" applyBorder="1" applyAlignment="1">
      <alignment vertical="top" wrapText="1"/>
    </xf>
    <xf numFmtId="0" fontId="20" fillId="9" borderId="22" xfId="1" applyFont="1" applyFill="1" applyBorder="1" applyAlignment="1">
      <alignment vertical="top" wrapText="1"/>
    </xf>
    <xf numFmtId="0" fontId="20" fillId="9" borderId="23" xfId="1" applyFont="1" applyFill="1" applyBorder="1" applyAlignment="1">
      <alignment vertical="top" wrapText="1"/>
    </xf>
    <xf numFmtId="0" fontId="20" fillId="9" borderId="24" xfId="1" applyFont="1" applyFill="1" applyBorder="1" applyAlignment="1">
      <alignment vertical="top" wrapText="1"/>
    </xf>
    <xf numFmtId="0" fontId="20" fillId="9" borderId="25" xfId="1" applyFont="1" applyFill="1" applyBorder="1" applyAlignment="1">
      <alignment vertical="top" wrapText="1"/>
    </xf>
    <xf numFmtId="0" fontId="20" fillId="9" borderId="26" xfId="1" applyFont="1" applyFill="1" applyBorder="1" applyAlignment="1">
      <alignment vertical="top" wrapText="1"/>
    </xf>
    <xf numFmtId="0" fontId="20" fillId="9" borderId="27" xfId="1" applyFont="1" applyFill="1" applyBorder="1" applyAlignment="1">
      <alignment vertical="top" wrapText="1"/>
    </xf>
    <xf numFmtId="0" fontId="24" fillId="10" borderId="20" xfId="1" applyFont="1" applyFill="1" applyBorder="1" applyAlignment="1">
      <alignment vertical="top" wrapText="1"/>
    </xf>
    <xf numFmtId="0" fontId="24" fillId="10" borderId="2" xfId="1" applyFont="1" applyFill="1" applyBorder="1" applyAlignment="1">
      <alignment vertical="top" wrapText="1"/>
    </xf>
    <xf numFmtId="0" fontId="24" fillId="10" borderId="21" xfId="1" applyFont="1" applyFill="1" applyBorder="1" applyAlignment="1">
      <alignment vertical="top" wrapText="1"/>
    </xf>
    <xf numFmtId="0" fontId="20" fillId="8" borderId="11" xfId="1" applyFont="1" applyFill="1" applyBorder="1" applyAlignment="1">
      <alignment horizontal="left" vertical="top" wrapText="1"/>
    </xf>
    <xf numFmtId="0" fontId="20" fillId="8" borderId="0" xfId="1" applyFont="1" applyFill="1" applyBorder="1" applyAlignment="1">
      <alignment horizontal="left" vertical="top" wrapText="1"/>
    </xf>
    <xf numFmtId="0" fontId="20" fillId="8" borderId="14" xfId="1" applyFont="1" applyFill="1" applyBorder="1" applyAlignment="1">
      <alignment horizontal="left" vertical="top" wrapText="1"/>
    </xf>
    <xf numFmtId="0" fontId="20" fillId="8" borderId="30" xfId="1" applyFont="1" applyFill="1" applyBorder="1" applyAlignment="1">
      <alignment horizontal="left" vertical="top" wrapText="1"/>
    </xf>
    <xf numFmtId="0" fontId="20" fillId="8" borderId="31" xfId="1" applyFont="1" applyFill="1" applyBorder="1" applyAlignment="1">
      <alignment horizontal="left" vertical="top" wrapText="1"/>
    </xf>
    <xf numFmtId="0" fontId="20" fillId="8" borderId="34" xfId="1" applyFont="1" applyFill="1" applyBorder="1" applyAlignment="1">
      <alignment horizontal="left" vertical="top" wrapText="1"/>
    </xf>
    <xf numFmtId="0" fontId="21" fillId="3" borderId="26" xfId="1" applyFont="1" applyFill="1" applyBorder="1" applyAlignment="1">
      <alignment horizontal="left" vertical="center" wrapText="1"/>
    </xf>
    <xf numFmtId="0" fontId="21" fillId="3" borderId="38" xfId="1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1" fillId="0" borderId="4" xfId="1" applyNumberFormat="1" applyFont="1" applyBorder="1" applyAlignment="1">
      <alignment horizontal="left" vertical="top"/>
    </xf>
    <xf numFmtId="0" fontId="11" fillId="0" borderId="2" xfId="1" applyNumberFormat="1" applyFont="1" applyBorder="1" applyAlignment="1">
      <alignment horizontal="left" vertical="top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32" fillId="0" borderId="16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3" fillId="14" borderId="4" xfId="0" applyFont="1" applyFill="1" applyBorder="1" applyAlignment="1">
      <alignment horizontal="center"/>
    </xf>
    <xf numFmtId="0" fontId="33" fillId="14" borderId="5" xfId="0" applyFont="1" applyFill="1" applyBorder="1" applyAlignment="1">
      <alignment horizontal="center"/>
    </xf>
    <xf numFmtId="0" fontId="11" fillId="6" borderId="4" xfId="1" applyNumberFormat="1" applyFont="1" applyFill="1" applyBorder="1" applyAlignment="1">
      <alignment horizontal="left" vertical="top"/>
    </xf>
    <xf numFmtId="0" fontId="11" fillId="6" borderId="2" xfId="1" applyNumberFormat="1" applyFont="1" applyFill="1" applyBorder="1" applyAlignment="1">
      <alignment horizontal="left" vertical="top"/>
    </xf>
    <xf numFmtId="0" fontId="32" fillId="0" borderId="0" xfId="0" applyFont="1" applyAlignment="1">
      <alignment horizontal="center" wrapText="1"/>
    </xf>
    <xf numFmtId="0" fontId="12" fillId="0" borderId="5" xfId="0" applyFont="1" applyBorder="1"/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/>
    <xf numFmtId="0" fontId="33" fillId="2" borderId="18" xfId="0" applyFont="1" applyFill="1" applyBorder="1" applyAlignment="1">
      <alignment horizontal="center" vertical="top" wrapText="1"/>
    </xf>
    <xf numFmtId="0" fontId="33" fillId="2" borderId="54" xfId="0" applyFont="1" applyFill="1" applyBorder="1" applyAlignment="1">
      <alignment horizontal="center" vertical="top" wrapText="1"/>
    </xf>
    <xf numFmtId="0" fontId="33" fillId="0" borderId="4" xfId="1" applyNumberFormat="1" applyFont="1" applyBorder="1" applyAlignment="1">
      <alignment horizontal="left" vertical="top"/>
    </xf>
    <xf numFmtId="0" fontId="33" fillId="0" borderId="2" xfId="1" applyNumberFormat="1" applyFont="1" applyBorder="1" applyAlignment="1">
      <alignment horizontal="left" vertical="top"/>
    </xf>
    <xf numFmtId="0" fontId="33" fillId="0" borderId="5" xfId="1" applyNumberFormat="1" applyFont="1" applyBorder="1" applyAlignment="1">
      <alignment horizontal="left" vertical="top"/>
    </xf>
    <xf numFmtId="0" fontId="12" fillId="3" borderId="4" xfId="1" applyNumberFormat="1" applyFont="1" applyFill="1" applyBorder="1" applyAlignment="1">
      <alignment horizontal="center" vertical="top" wrapText="1"/>
    </xf>
    <xf numFmtId="0" fontId="12" fillId="3" borderId="2" xfId="1" applyNumberFormat="1" applyFont="1" applyFill="1" applyBorder="1" applyAlignment="1">
      <alignment horizontal="center" vertical="top" wrapText="1"/>
    </xf>
    <xf numFmtId="0" fontId="12" fillId="3" borderId="5" xfId="1" applyNumberFormat="1" applyFont="1" applyFill="1" applyBorder="1" applyAlignment="1">
      <alignment horizontal="center" vertical="top" wrapText="1"/>
    </xf>
    <xf numFmtId="0" fontId="12" fillId="6" borderId="1" xfId="1" applyNumberFormat="1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vertical="top" wrapText="1"/>
    </xf>
    <xf numFmtId="0" fontId="14" fillId="5" borderId="1" xfId="1" applyNumberFormat="1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vertical="top" wrapText="1"/>
    </xf>
    <xf numFmtId="0" fontId="33" fillId="4" borderId="4" xfId="1" applyNumberFormat="1" applyFont="1" applyFill="1" applyBorder="1" applyAlignment="1">
      <alignment horizontal="left" vertical="top"/>
    </xf>
    <xf numFmtId="0" fontId="33" fillId="4" borderId="2" xfId="1" applyNumberFormat="1" applyFont="1" applyFill="1" applyBorder="1" applyAlignment="1">
      <alignment horizontal="left" vertical="top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0" borderId="4" xfId="1" applyNumberFormat="1" applyFont="1" applyBorder="1" applyAlignment="1">
      <alignment horizontal="center" vertical="top"/>
    </xf>
    <xf numFmtId="0" fontId="11" fillId="0" borderId="2" xfId="1" applyNumberFormat="1" applyFont="1" applyBorder="1" applyAlignment="1">
      <alignment horizontal="center" vertical="top"/>
    </xf>
    <xf numFmtId="0" fontId="11" fillId="0" borderId="5" xfId="1" applyNumberFormat="1" applyFont="1" applyBorder="1" applyAlignment="1">
      <alignment horizontal="center" vertical="top"/>
    </xf>
    <xf numFmtId="0" fontId="1" fillId="3" borderId="1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2;&#1095;&#1072;%20&#1078;/&#1042;&#1079;&#1085;&#1086;&#1089;&#1099;%20&#1095;&#1083;&#1077;&#1085;&#1086;&#1074;%20&#1089;&#1086;&#1090;%202017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2 улица"/>
      <sheetName val="3 улица"/>
      <sheetName val="4 улица"/>
      <sheetName val="5 улица"/>
      <sheetName val="итог взносов с улиц"/>
      <sheetName val="Рассходы по взносам"/>
      <sheetName val="Ведомость  о получении средств."/>
      <sheetName val="приход- расход 2017"/>
      <sheetName val="члены СОТ"/>
    </sheetNames>
    <sheetDataSet>
      <sheetData sheetId="0">
        <row r="48">
          <cell r="F48">
            <v>39600</v>
          </cell>
          <cell r="H48">
            <v>89600</v>
          </cell>
        </row>
      </sheetData>
      <sheetData sheetId="1">
        <row r="51">
          <cell r="F51">
            <v>57200</v>
          </cell>
          <cell r="H51">
            <v>127200</v>
          </cell>
        </row>
      </sheetData>
      <sheetData sheetId="2">
        <row r="52">
          <cell r="F52">
            <v>39600</v>
          </cell>
          <cell r="H52">
            <v>99600</v>
          </cell>
        </row>
      </sheetData>
      <sheetData sheetId="3">
        <row r="27">
          <cell r="F27">
            <v>50400</v>
          </cell>
          <cell r="H27">
            <v>121400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opLeftCell="A31" workbookViewId="0">
      <selection activeCell="A31" sqref="A31:XFD31"/>
    </sheetView>
  </sheetViews>
  <sheetFormatPr defaultRowHeight="15"/>
  <cols>
    <col min="2" max="3" width="26.7109375" customWidth="1"/>
    <col min="4" max="4" width="10.42578125" customWidth="1"/>
    <col min="5" max="5" width="14.42578125" customWidth="1"/>
    <col min="6" max="6" width="11.28515625" customWidth="1"/>
  </cols>
  <sheetData>
    <row r="1" spans="1:6" ht="15.75">
      <c r="A1" s="1" t="s">
        <v>0</v>
      </c>
      <c r="B1" s="2" t="s">
        <v>1</v>
      </c>
      <c r="C1" s="2" t="s">
        <v>77</v>
      </c>
      <c r="D1" s="2" t="s">
        <v>37</v>
      </c>
      <c r="E1" s="2" t="s">
        <v>2</v>
      </c>
      <c r="F1" s="2" t="s">
        <v>39</v>
      </c>
    </row>
    <row r="2" spans="1:6" ht="15.75">
      <c r="A2" s="3">
        <v>1</v>
      </c>
      <c r="B2" s="4" t="s">
        <v>4</v>
      </c>
      <c r="C2" s="5" t="s">
        <v>5</v>
      </c>
      <c r="D2" s="6">
        <v>1</v>
      </c>
      <c r="E2" s="7">
        <v>4500</v>
      </c>
      <c r="F2" s="7">
        <f>E2</f>
        <v>4500</v>
      </c>
    </row>
    <row r="3" spans="1:6" ht="15.75">
      <c r="A3" s="3">
        <v>2</v>
      </c>
      <c r="B3" s="4" t="s">
        <v>6</v>
      </c>
      <c r="C3" s="5" t="s">
        <v>5</v>
      </c>
      <c r="D3" s="6">
        <v>1</v>
      </c>
      <c r="E3" s="7">
        <v>3300</v>
      </c>
      <c r="F3" s="7">
        <f t="shared" ref="F3:F35" si="0">E3</f>
        <v>3300</v>
      </c>
    </row>
    <row r="4" spans="1:6" ht="15.75">
      <c r="A4" s="3">
        <v>3</v>
      </c>
      <c r="B4" s="4" t="s">
        <v>7</v>
      </c>
      <c r="C4" s="5" t="s">
        <v>8</v>
      </c>
      <c r="D4" s="6">
        <v>1</v>
      </c>
      <c r="E4" s="7">
        <v>3000</v>
      </c>
      <c r="F4" s="7">
        <f t="shared" si="0"/>
        <v>3000</v>
      </c>
    </row>
    <row r="5" spans="1:6" ht="15.75">
      <c r="A5" s="3">
        <v>4</v>
      </c>
      <c r="B5" s="4" t="s">
        <v>9</v>
      </c>
      <c r="C5" s="5" t="s">
        <v>8</v>
      </c>
      <c r="D5" s="6">
        <v>1</v>
      </c>
      <c r="E5" s="7">
        <v>3000</v>
      </c>
      <c r="F5" s="7">
        <f t="shared" si="0"/>
        <v>3000</v>
      </c>
    </row>
    <row r="6" spans="1:6" ht="15.75">
      <c r="A6" s="3">
        <v>5</v>
      </c>
      <c r="B6" s="4" t="s">
        <v>10</v>
      </c>
      <c r="C6" s="5" t="s">
        <v>11</v>
      </c>
      <c r="D6" s="6">
        <v>1</v>
      </c>
      <c r="E6" s="7">
        <v>1000</v>
      </c>
      <c r="F6" s="7">
        <f t="shared" si="0"/>
        <v>1000</v>
      </c>
    </row>
    <row r="7" spans="1:6" ht="15.75">
      <c r="A7" s="3">
        <v>6</v>
      </c>
      <c r="B7" s="4" t="s">
        <v>12</v>
      </c>
      <c r="C7" s="5" t="s">
        <v>11</v>
      </c>
      <c r="D7" s="6">
        <v>1</v>
      </c>
      <c r="E7" s="7">
        <v>900</v>
      </c>
      <c r="F7" s="7">
        <f t="shared" si="0"/>
        <v>900</v>
      </c>
    </row>
    <row r="8" spans="1:6" ht="31.5">
      <c r="A8" s="3">
        <v>7</v>
      </c>
      <c r="B8" s="4" t="s">
        <v>76</v>
      </c>
      <c r="C8" s="5" t="s">
        <v>13</v>
      </c>
      <c r="D8" s="6">
        <v>1</v>
      </c>
      <c r="E8" s="7">
        <v>500</v>
      </c>
      <c r="F8" s="7">
        <f t="shared" si="0"/>
        <v>500</v>
      </c>
    </row>
    <row r="9" spans="1:6" ht="31.5">
      <c r="A9" s="3">
        <v>8</v>
      </c>
      <c r="B9" s="4" t="s">
        <v>14</v>
      </c>
      <c r="C9" s="5" t="s">
        <v>15</v>
      </c>
      <c r="D9" s="6">
        <v>1</v>
      </c>
      <c r="E9" s="7">
        <v>1750</v>
      </c>
      <c r="F9" s="7">
        <f t="shared" si="0"/>
        <v>1750</v>
      </c>
    </row>
    <row r="10" spans="1:6" ht="31.5">
      <c r="A10" s="3">
        <v>9</v>
      </c>
      <c r="B10" s="4" t="s">
        <v>16</v>
      </c>
      <c r="C10" s="5" t="s">
        <v>13</v>
      </c>
      <c r="D10" s="6">
        <v>1</v>
      </c>
      <c r="E10" s="7">
        <v>1000</v>
      </c>
      <c r="F10" s="7">
        <f t="shared" si="0"/>
        <v>1000</v>
      </c>
    </row>
    <row r="11" spans="1:6" ht="31.5">
      <c r="A11" s="3">
        <v>10</v>
      </c>
      <c r="B11" s="4" t="s">
        <v>17</v>
      </c>
      <c r="C11" s="5" t="s">
        <v>5</v>
      </c>
      <c r="D11" s="6">
        <v>1</v>
      </c>
      <c r="E11" s="7">
        <v>2000</v>
      </c>
      <c r="F11" s="7">
        <f t="shared" si="0"/>
        <v>2000</v>
      </c>
    </row>
    <row r="12" spans="1:6" ht="31.5" customHeight="1">
      <c r="A12" s="3">
        <v>11</v>
      </c>
      <c r="B12" s="4" t="s">
        <v>18</v>
      </c>
      <c r="C12" s="5" t="s">
        <v>19</v>
      </c>
      <c r="D12" s="6">
        <v>1</v>
      </c>
      <c r="E12" s="7">
        <v>11500</v>
      </c>
      <c r="F12" s="7">
        <f t="shared" si="0"/>
        <v>11500</v>
      </c>
    </row>
    <row r="13" spans="1:6" ht="15.75">
      <c r="A13" s="3">
        <v>12</v>
      </c>
      <c r="B13" s="4" t="s">
        <v>12</v>
      </c>
      <c r="C13" s="5" t="s">
        <v>11</v>
      </c>
      <c r="D13" s="6">
        <v>1</v>
      </c>
      <c r="E13" s="7">
        <v>990</v>
      </c>
      <c r="F13" s="7">
        <f t="shared" si="0"/>
        <v>990</v>
      </c>
    </row>
    <row r="14" spans="1:6" ht="15.75">
      <c r="A14" s="3">
        <v>13</v>
      </c>
      <c r="B14" s="4" t="s">
        <v>20</v>
      </c>
      <c r="C14" s="5" t="s">
        <v>11</v>
      </c>
      <c r="D14" s="6">
        <v>1</v>
      </c>
      <c r="E14" s="7">
        <v>2520</v>
      </c>
      <c r="F14" s="7">
        <f t="shared" si="0"/>
        <v>2520</v>
      </c>
    </row>
    <row r="15" spans="1:6" ht="15.75">
      <c r="A15" s="3">
        <v>21</v>
      </c>
      <c r="B15" s="4" t="s">
        <v>21</v>
      </c>
      <c r="C15" s="5" t="s">
        <v>11</v>
      </c>
      <c r="D15" s="6">
        <v>1</v>
      </c>
      <c r="E15" s="7">
        <v>1403</v>
      </c>
      <c r="F15" s="7">
        <f t="shared" si="0"/>
        <v>1403</v>
      </c>
    </row>
    <row r="16" spans="1:6" ht="31.5">
      <c r="A16" s="3">
        <v>22</v>
      </c>
      <c r="B16" s="4" t="s">
        <v>22</v>
      </c>
      <c r="C16" s="5" t="s">
        <v>23</v>
      </c>
      <c r="D16" s="6">
        <v>1</v>
      </c>
      <c r="E16" s="7">
        <v>423.97</v>
      </c>
      <c r="F16" s="7">
        <f t="shared" si="0"/>
        <v>423.97</v>
      </c>
    </row>
    <row r="17" spans="1:6" ht="31.5">
      <c r="A17" s="3">
        <v>23</v>
      </c>
      <c r="B17" s="4" t="s">
        <v>24</v>
      </c>
      <c r="C17" s="5" t="s">
        <v>23</v>
      </c>
      <c r="D17" s="6">
        <v>1</v>
      </c>
      <c r="E17" s="7">
        <v>440.21</v>
      </c>
      <c r="F17" s="7">
        <f t="shared" si="0"/>
        <v>440.21</v>
      </c>
    </row>
    <row r="18" spans="1:6" ht="31.5">
      <c r="A18" s="3">
        <v>24</v>
      </c>
      <c r="B18" s="4" t="s">
        <v>25</v>
      </c>
      <c r="C18" s="5" t="s">
        <v>23</v>
      </c>
      <c r="D18" s="6">
        <v>1</v>
      </c>
      <c r="E18" s="7">
        <v>440.21</v>
      </c>
      <c r="F18" s="7">
        <f t="shared" si="0"/>
        <v>440.21</v>
      </c>
    </row>
    <row r="19" spans="1:6" ht="31.5">
      <c r="A19" s="3">
        <v>25</v>
      </c>
      <c r="B19" s="4" t="s">
        <v>26</v>
      </c>
      <c r="C19" s="5" t="s">
        <v>23</v>
      </c>
      <c r="D19" s="6">
        <v>1</v>
      </c>
      <c r="E19" s="7">
        <v>440.21</v>
      </c>
      <c r="F19" s="7">
        <f t="shared" si="0"/>
        <v>440.21</v>
      </c>
    </row>
    <row r="20" spans="1:6" ht="47.25">
      <c r="A20" s="3">
        <v>26</v>
      </c>
      <c r="B20" s="4" t="s">
        <v>27</v>
      </c>
      <c r="C20" s="5" t="s">
        <v>15</v>
      </c>
      <c r="D20" s="6">
        <v>1</v>
      </c>
      <c r="E20" s="7">
        <v>6000</v>
      </c>
      <c r="F20" s="7">
        <f t="shared" si="0"/>
        <v>6000</v>
      </c>
    </row>
    <row r="21" spans="1:6" ht="45" customHeight="1">
      <c r="A21" s="3">
        <v>27</v>
      </c>
      <c r="B21" s="8" t="s">
        <v>301</v>
      </c>
      <c r="C21" s="4" t="s">
        <v>303</v>
      </c>
      <c r="D21" s="6">
        <v>1</v>
      </c>
      <c r="E21" s="9">
        <v>25000</v>
      </c>
      <c r="F21" s="7">
        <f t="shared" si="0"/>
        <v>25000</v>
      </c>
    </row>
    <row r="22" spans="1:6" ht="48.75" customHeight="1">
      <c r="A22" s="3">
        <v>28</v>
      </c>
      <c r="B22" s="8" t="s">
        <v>302</v>
      </c>
      <c r="C22" s="4" t="s">
        <v>304</v>
      </c>
      <c r="D22" s="6">
        <v>1</v>
      </c>
      <c r="E22" s="9">
        <v>60000</v>
      </c>
      <c r="F22" s="7">
        <f t="shared" si="0"/>
        <v>60000</v>
      </c>
    </row>
    <row r="23" spans="1:6" ht="47.25">
      <c r="A23" s="3">
        <v>29</v>
      </c>
      <c r="B23" s="8" t="s">
        <v>307</v>
      </c>
      <c r="C23" s="4" t="s">
        <v>305</v>
      </c>
      <c r="D23" s="6">
        <v>1</v>
      </c>
      <c r="E23" s="9">
        <v>5000</v>
      </c>
      <c r="F23" s="7">
        <f t="shared" si="0"/>
        <v>5000</v>
      </c>
    </row>
    <row r="24" spans="1:6" ht="47.25">
      <c r="A24" s="3">
        <v>30</v>
      </c>
      <c r="B24" s="8" t="s">
        <v>308</v>
      </c>
      <c r="C24" s="4" t="s">
        <v>309</v>
      </c>
      <c r="D24" s="6">
        <v>1</v>
      </c>
      <c r="E24" s="9">
        <v>25000</v>
      </c>
      <c r="F24" s="7">
        <f t="shared" si="0"/>
        <v>25000</v>
      </c>
    </row>
    <row r="25" spans="1:6" ht="47.25">
      <c r="A25" s="3">
        <v>31</v>
      </c>
      <c r="B25" s="8" t="s">
        <v>310</v>
      </c>
      <c r="C25" s="4" t="s">
        <v>311</v>
      </c>
      <c r="D25" s="6">
        <v>1</v>
      </c>
      <c r="E25" s="9">
        <v>20000</v>
      </c>
      <c r="F25" s="7">
        <f t="shared" si="0"/>
        <v>20000</v>
      </c>
    </row>
    <row r="26" spans="1:6" ht="47.25">
      <c r="A26" s="3">
        <v>32</v>
      </c>
      <c r="B26" s="8" t="s">
        <v>312</v>
      </c>
      <c r="C26" s="4" t="s">
        <v>313</v>
      </c>
      <c r="D26" s="6">
        <v>1</v>
      </c>
      <c r="E26" s="9">
        <v>8700</v>
      </c>
      <c r="F26" s="7">
        <f t="shared" si="0"/>
        <v>8700</v>
      </c>
    </row>
    <row r="27" spans="1:6" ht="28.5" customHeight="1">
      <c r="A27" s="3">
        <v>33</v>
      </c>
      <c r="B27" s="8" t="s">
        <v>314</v>
      </c>
      <c r="C27" s="4" t="s">
        <v>315</v>
      </c>
      <c r="D27" s="6">
        <v>1</v>
      </c>
      <c r="E27" s="9">
        <v>5500</v>
      </c>
      <c r="F27" s="7">
        <f t="shared" si="0"/>
        <v>5500</v>
      </c>
    </row>
    <row r="28" spans="1:6" ht="47.25">
      <c r="A28" s="3">
        <v>34</v>
      </c>
      <c r="B28" s="8" t="s">
        <v>28</v>
      </c>
      <c r="C28" s="4"/>
      <c r="D28" s="10">
        <v>1</v>
      </c>
      <c r="E28" s="9">
        <v>800</v>
      </c>
      <c r="F28" s="7">
        <f t="shared" si="0"/>
        <v>800</v>
      </c>
    </row>
    <row r="29" spans="1:6" ht="15.75">
      <c r="A29" s="3"/>
      <c r="B29" s="8" t="s">
        <v>29</v>
      </c>
      <c r="C29" s="4"/>
      <c r="D29" s="10">
        <v>1</v>
      </c>
      <c r="E29" s="9">
        <v>5184</v>
      </c>
      <c r="F29" s="7">
        <f t="shared" si="0"/>
        <v>5184</v>
      </c>
    </row>
    <row r="30" spans="1:6" ht="15.75">
      <c r="A30" s="3">
        <v>35</v>
      </c>
      <c r="B30" s="8" t="s">
        <v>30</v>
      </c>
      <c r="C30" s="4"/>
      <c r="D30" s="10">
        <v>1</v>
      </c>
      <c r="E30" s="9">
        <v>11000</v>
      </c>
      <c r="F30" s="7">
        <f t="shared" si="0"/>
        <v>11000</v>
      </c>
    </row>
    <row r="31" spans="1:6" ht="15.75">
      <c r="A31" s="3">
        <v>36</v>
      </c>
      <c r="B31" s="8" t="s">
        <v>31</v>
      </c>
      <c r="C31" s="4"/>
      <c r="D31" s="10">
        <v>1</v>
      </c>
      <c r="E31" s="9">
        <v>25000</v>
      </c>
      <c r="F31" s="7">
        <f t="shared" si="0"/>
        <v>25000</v>
      </c>
    </row>
    <row r="32" spans="1:6" ht="31.5" customHeight="1">
      <c r="A32" s="3">
        <v>37</v>
      </c>
      <c r="B32" s="8" t="s">
        <v>32</v>
      </c>
      <c r="C32" s="4" t="s">
        <v>33</v>
      </c>
      <c r="D32" s="10">
        <v>1</v>
      </c>
      <c r="E32" s="9">
        <v>10000</v>
      </c>
      <c r="F32" s="7">
        <f t="shared" si="0"/>
        <v>10000</v>
      </c>
    </row>
    <row r="33" spans="1:6" ht="31.5" customHeight="1">
      <c r="A33" s="3">
        <v>38</v>
      </c>
      <c r="B33" s="8" t="s">
        <v>34</v>
      </c>
      <c r="C33" s="8" t="s">
        <v>35</v>
      </c>
      <c r="D33" s="11">
        <v>1</v>
      </c>
      <c r="E33" s="9">
        <v>111000</v>
      </c>
      <c r="F33" s="7">
        <f t="shared" si="0"/>
        <v>111000</v>
      </c>
    </row>
    <row r="34" spans="1:6" ht="15.75">
      <c r="A34" s="3">
        <v>38</v>
      </c>
      <c r="B34" s="8" t="s">
        <v>300</v>
      </c>
      <c r="C34" s="8" t="s">
        <v>306</v>
      </c>
      <c r="D34" s="11">
        <v>1</v>
      </c>
      <c r="E34" s="9">
        <v>54400</v>
      </c>
      <c r="F34" s="7">
        <f t="shared" si="0"/>
        <v>54400</v>
      </c>
    </row>
    <row r="35" spans="1:6" ht="15.75">
      <c r="A35" s="12"/>
      <c r="B35" s="13" t="s">
        <v>36</v>
      </c>
      <c r="C35" s="13"/>
      <c r="D35" s="13"/>
      <c r="E35" s="14">
        <f>SUM(E2:E34)</f>
        <v>411691.6</v>
      </c>
      <c r="F35" s="15">
        <f t="shared" si="0"/>
        <v>411691.6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opLeftCell="A31" workbookViewId="0">
      <selection activeCell="G42" sqref="G42"/>
    </sheetView>
  </sheetViews>
  <sheetFormatPr defaultRowHeight="15"/>
  <cols>
    <col min="1" max="1" width="6.5703125" customWidth="1"/>
    <col min="2" max="2" width="33.140625" customWidth="1"/>
    <col min="3" max="3" width="23.7109375" customWidth="1"/>
    <col min="4" max="4" width="7.140625" customWidth="1"/>
    <col min="5" max="6" width="10.42578125" customWidth="1"/>
    <col min="7" max="7" width="13.28515625" customWidth="1"/>
  </cols>
  <sheetData>
    <row r="1" spans="1:7" ht="36.75" customHeight="1">
      <c r="A1" s="16" t="s">
        <v>0</v>
      </c>
      <c r="B1" s="2" t="s">
        <v>1</v>
      </c>
      <c r="C1" s="2" t="s">
        <v>77</v>
      </c>
      <c r="D1" s="2" t="s">
        <v>37</v>
      </c>
      <c r="E1" s="2" t="s">
        <v>38</v>
      </c>
      <c r="F1" s="2" t="s">
        <v>39</v>
      </c>
      <c r="G1" s="2" t="s">
        <v>3</v>
      </c>
    </row>
    <row r="2" spans="1:7" ht="24" customHeight="1">
      <c r="A2" s="17">
        <v>1</v>
      </c>
      <c r="B2" s="25" t="s">
        <v>40</v>
      </c>
      <c r="C2" s="25"/>
      <c r="D2" s="17">
        <v>1</v>
      </c>
      <c r="E2" s="7">
        <v>500</v>
      </c>
      <c r="F2" s="7">
        <f t="shared" ref="F2:F41" si="0">E2*D2</f>
        <v>500</v>
      </c>
      <c r="G2" s="18">
        <v>43040</v>
      </c>
    </row>
    <row r="3" spans="1:7" ht="45" customHeight="1">
      <c r="A3" s="17">
        <v>2</v>
      </c>
      <c r="B3" s="25" t="s">
        <v>41</v>
      </c>
      <c r="C3" s="25" t="s">
        <v>42</v>
      </c>
      <c r="D3" s="6">
        <v>1</v>
      </c>
      <c r="E3" s="7">
        <v>1000</v>
      </c>
      <c r="F3" s="7">
        <f t="shared" si="0"/>
        <v>1000</v>
      </c>
      <c r="G3" s="19">
        <v>43095</v>
      </c>
    </row>
    <row r="4" spans="1:7" ht="19.5" customHeight="1">
      <c r="A4" s="17">
        <v>3</v>
      </c>
      <c r="B4" s="25" t="s">
        <v>43</v>
      </c>
      <c r="C4" s="25" t="s">
        <v>44</v>
      </c>
      <c r="D4" s="6">
        <v>1</v>
      </c>
      <c r="E4" s="7">
        <v>800</v>
      </c>
      <c r="F4" s="7">
        <f t="shared" si="0"/>
        <v>800</v>
      </c>
      <c r="G4" s="19">
        <v>43097</v>
      </c>
    </row>
    <row r="5" spans="1:7" ht="20.25" customHeight="1">
      <c r="A5" s="17">
        <v>4</v>
      </c>
      <c r="B5" s="25" t="s">
        <v>45</v>
      </c>
      <c r="C5" s="25" t="s">
        <v>46</v>
      </c>
      <c r="D5" s="6">
        <v>1</v>
      </c>
      <c r="E5" s="7">
        <v>2000</v>
      </c>
      <c r="F5" s="7">
        <f t="shared" si="0"/>
        <v>2000</v>
      </c>
      <c r="G5" s="19">
        <v>43096</v>
      </c>
    </row>
    <row r="6" spans="1:7" ht="92.25" customHeight="1">
      <c r="A6" s="17">
        <v>5</v>
      </c>
      <c r="B6" s="25" t="s">
        <v>47</v>
      </c>
      <c r="C6" s="25" t="s">
        <v>48</v>
      </c>
      <c r="D6" s="6">
        <v>1</v>
      </c>
      <c r="E6" s="7">
        <v>2000</v>
      </c>
      <c r="F6" s="7">
        <f t="shared" si="0"/>
        <v>2000</v>
      </c>
      <c r="G6" s="19">
        <v>43126</v>
      </c>
    </row>
    <row r="7" spans="1:7" ht="34.5" customHeight="1">
      <c r="A7" s="17">
        <v>6</v>
      </c>
      <c r="B7" s="25" t="s">
        <v>49</v>
      </c>
      <c r="C7" s="25" t="s">
        <v>50</v>
      </c>
      <c r="D7" s="6">
        <v>1</v>
      </c>
      <c r="E7" s="7">
        <v>630</v>
      </c>
      <c r="F7" s="7">
        <f t="shared" si="0"/>
        <v>630</v>
      </c>
      <c r="G7" s="19">
        <v>43137</v>
      </c>
    </row>
    <row r="8" spans="1:7" ht="35.25" customHeight="1">
      <c r="A8" s="17">
        <v>7</v>
      </c>
      <c r="B8" s="25" t="s">
        <v>297</v>
      </c>
      <c r="C8" s="25" t="s">
        <v>299</v>
      </c>
      <c r="D8" s="6">
        <v>1</v>
      </c>
      <c r="E8" s="7">
        <v>25000</v>
      </c>
      <c r="F8" s="7">
        <f t="shared" si="0"/>
        <v>25000</v>
      </c>
      <c r="G8" s="19">
        <v>43138</v>
      </c>
    </row>
    <row r="9" spans="1:7" ht="92.25" customHeight="1">
      <c r="A9" s="17">
        <v>8</v>
      </c>
      <c r="B9" s="25" t="s">
        <v>47</v>
      </c>
      <c r="C9" s="25" t="s">
        <v>44</v>
      </c>
      <c r="D9" s="6">
        <v>1</v>
      </c>
      <c r="E9" s="7">
        <v>4500</v>
      </c>
      <c r="F9" s="7">
        <f t="shared" si="0"/>
        <v>4500</v>
      </c>
      <c r="G9" s="19">
        <v>43151</v>
      </c>
    </row>
    <row r="10" spans="1:7" ht="17.25" customHeight="1">
      <c r="A10" s="17">
        <v>9</v>
      </c>
      <c r="B10" s="25" t="s">
        <v>51</v>
      </c>
      <c r="C10" s="25" t="s">
        <v>44</v>
      </c>
      <c r="D10" s="6">
        <v>1</v>
      </c>
      <c r="E10" s="7">
        <v>100</v>
      </c>
      <c r="F10" s="7">
        <f t="shared" si="0"/>
        <v>100</v>
      </c>
      <c r="G10" s="19">
        <v>43151</v>
      </c>
    </row>
    <row r="11" spans="1:7" ht="33" customHeight="1">
      <c r="A11" s="17">
        <v>10</v>
      </c>
      <c r="B11" s="25" t="s">
        <v>52</v>
      </c>
      <c r="C11" s="25" t="s">
        <v>53</v>
      </c>
      <c r="D11" s="6">
        <v>1</v>
      </c>
      <c r="E11" s="7">
        <v>5185</v>
      </c>
      <c r="F11" s="7">
        <f t="shared" si="0"/>
        <v>5185</v>
      </c>
      <c r="G11" s="19">
        <v>43178</v>
      </c>
    </row>
    <row r="12" spans="1:7" ht="33" customHeight="1">
      <c r="A12" s="17">
        <v>11</v>
      </c>
      <c r="B12" s="25" t="s">
        <v>54</v>
      </c>
      <c r="C12" s="25" t="s">
        <v>55</v>
      </c>
      <c r="D12" s="6">
        <v>1</v>
      </c>
      <c r="E12" s="7">
        <v>4500</v>
      </c>
      <c r="F12" s="7">
        <f t="shared" si="0"/>
        <v>4500</v>
      </c>
      <c r="G12" s="19">
        <v>43180</v>
      </c>
    </row>
    <row r="13" spans="1:7" ht="34.5" customHeight="1">
      <c r="A13" s="17">
        <v>12</v>
      </c>
      <c r="B13" s="25" t="s">
        <v>297</v>
      </c>
      <c r="C13" s="25" t="s">
        <v>299</v>
      </c>
      <c r="D13" s="6">
        <v>1</v>
      </c>
      <c r="E13" s="7">
        <v>25000</v>
      </c>
      <c r="F13" s="7">
        <f t="shared" si="0"/>
        <v>25000</v>
      </c>
      <c r="G13" s="19">
        <v>43255</v>
      </c>
    </row>
    <row r="14" spans="1:7" ht="38.25" customHeight="1">
      <c r="A14" s="17">
        <v>13</v>
      </c>
      <c r="B14" s="25" t="s">
        <v>298</v>
      </c>
      <c r="C14" s="25" t="s">
        <v>299</v>
      </c>
      <c r="D14" s="6">
        <v>1</v>
      </c>
      <c r="E14" s="7">
        <v>40000</v>
      </c>
      <c r="F14" s="7">
        <f t="shared" si="0"/>
        <v>40000</v>
      </c>
      <c r="G14" s="19">
        <v>43255</v>
      </c>
    </row>
    <row r="15" spans="1:7" ht="21.75" customHeight="1">
      <c r="A15" s="17">
        <v>14</v>
      </c>
      <c r="B15" s="25" t="s">
        <v>56</v>
      </c>
      <c r="C15" s="25" t="s">
        <v>57</v>
      </c>
      <c r="D15" s="6">
        <v>1</v>
      </c>
      <c r="E15" s="7">
        <v>3000</v>
      </c>
      <c r="F15" s="7">
        <f t="shared" si="0"/>
        <v>3000</v>
      </c>
      <c r="G15" s="19">
        <v>43196</v>
      </c>
    </row>
    <row r="16" spans="1:7" ht="28.5" customHeight="1">
      <c r="A16" s="17">
        <v>15</v>
      </c>
      <c r="B16" s="25" t="s">
        <v>52</v>
      </c>
      <c r="C16" s="25" t="s">
        <v>58</v>
      </c>
      <c r="D16" s="6">
        <v>1</v>
      </c>
      <c r="E16" s="7">
        <v>5185</v>
      </c>
      <c r="F16" s="7">
        <f t="shared" si="0"/>
        <v>5185</v>
      </c>
      <c r="G16" s="19">
        <v>43203</v>
      </c>
    </row>
    <row r="17" spans="1:7" ht="37.5" customHeight="1">
      <c r="A17" s="17">
        <v>16</v>
      </c>
      <c r="B17" s="25" t="s">
        <v>59</v>
      </c>
      <c r="C17" s="25" t="s">
        <v>60</v>
      </c>
      <c r="D17" s="6">
        <v>1</v>
      </c>
      <c r="E17" s="7">
        <v>962.5</v>
      </c>
      <c r="F17" s="7">
        <f t="shared" si="0"/>
        <v>962.5</v>
      </c>
      <c r="G17" s="19">
        <v>43231</v>
      </c>
    </row>
    <row r="18" spans="1:7" ht="38.25" customHeight="1">
      <c r="A18" s="17">
        <v>17</v>
      </c>
      <c r="B18" s="25" t="s">
        <v>61</v>
      </c>
      <c r="C18" s="25" t="s">
        <v>60</v>
      </c>
      <c r="D18" s="6">
        <v>1</v>
      </c>
      <c r="E18" s="7">
        <v>787.5</v>
      </c>
      <c r="F18" s="7">
        <f t="shared" si="0"/>
        <v>787.5</v>
      </c>
      <c r="G18" s="19">
        <v>43231</v>
      </c>
    </row>
    <row r="19" spans="1:7" ht="30.75" customHeight="1">
      <c r="A19" s="17">
        <v>18</v>
      </c>
      <c r="B19" s="25" t="s">
        <v>62</v>
      </c>
      <c r="C19" s="25" t="s">
        <v>60</v>
      </c>
      <c r="D19" s="6">
        <v>6</v>
      </c>
      <c r="E19" s="7">
        <v>1600</v>
      </c>
      <c r="F19" s="7">
        <f t="shared" si="0"/>
        <v>9600</v>
      </c>
      <c r="G19" s="19">
        <v>43231</v>
      </c>
    </row>
    <row r="20" spans="1:7" ht="34.5" customHeight="1">
      <c r="A20" s="17">
        <v>19</v>
      </c>
      <c r="B20" s="25" t="s">
        <v>63</v>
      </c>
      <c r="C20" s="25" t="s">
        <v>60</v>
      </c>
      <c r="D20" s="6">
        <v>1</v>
      </c>
      <c r="E20" s="7">
        <v>340.5</v>
      </c>
      <c r="F20" s="7">
        <f t="shared" si="0"/>
        <v>340.5</v>
      </c>
      <c r="G20" s="19">
        <v>43231</v>
      </c>
    </row>
    <row r="21" spans="1:7" ht="21" customHeight="1">
      <c r="A21" s="17">
        <v>20</v>
      </c>
      <c r="B21" s="25" t="s">
        <v>64</v>
      </c>
      <c r="C21" s="25" t="s">
        <v>65</v>
      </c>
      <c r="D21" s="6">
        <v>1</v>
      </c>
      <c r="E21" s="7">
        <v>244.6</v>
      </c>
      <c r="F21" s="7">
        <f t="shared" si="0"/>
        <v>244.6</v>
      </c>
      <c r="G21" s="20">
        <v>43244</v>
      </c>
    </row>
    <row r="22" spans="1:7" ht="21" customHeight="1">
      <c r="A22" s="17">
        <v>21</v>
      </c>
      <c r="B22" s="25" t="s">
        <v>66</v>
      </c>
      <c r="C22" s="25" t="s">
        <v>65</v>
      </c>
      <c r="D22" s="6">
        <v>1</v>
      </c>
      <c r="E22" s="7">
        <v>353.4</v>
      </c>
      <c r="F22" s="7">
        <f t="shared" si="0"/>
        <v>353.4</v>
      </c>
      <c r="G22" s="20">
        <v>43244</v>
      </c>
    </row>
    <row r="23" spans="1:7" ht="28.5" customHeight="1">
      <c r="A23" s="17">
        <v>22</v>
      </c>
      <c r="B23" s="25" t="s">
        <v>67</v>
      </c>
      <c r="C23" s="25" t="s">
        <v>68</v>
      </c>
      <c r="D23" s="6">
        <v>1</v>
      </c>
      <c r="E23" s="7">
        <v>3125.9</v>
      </c>
      <c r="F23" s="7">
        <f t="shared" si="0"/>
        <v>3125.9</v>
      </c>
      <c r="G23" s="20">
        <v>43245</v>
      </c>
    </row>
    <row r="24" spans="1:7" ht="29.25" customHeight="1">
      <c r="A24" s="17">
        <v>23</v>
      </c>
      <c r="B24" s="25" t="s">
        <v>336</v>
      </c>
      <c r="C24" s="25" t="s">
        <v>69</v>
      </c>
      <c r="D24" s="6">
        <v>1</v>
      </c>
      <c r="E24" s="7">
        <v>1341</v>
      </c>
      <c r="F24" s="7">
        <f t="shared" si="0"/>
        <v>1341</v>
      </c>
      <c r="G24" s="19">
        <v>43246</v>
      </c>
    </row>
    <row r="25" spans="1:7" ht="93.75" customHeight="1">
      <c r="A25" s="17">
        <v>24</v>
      </c>
      <c r="B25" s="25" t="s">
        <v>70</v>
      </c>
      <c r="C25" s="25" t="s">
        <v>71</v>
      </c>
      <c r="D25" s="6">
        <v>1</v>
      </c>
      <c r="E25" s="7">
        <v>94800</v>
      </c>
      <c r="F25" s="7">
        <f t="shared" si="0"/>
        <v>94800</v>
      </c>
      <c r="G25" s="19">
        <v>43214</v>
      </c>
    </row>
    <row r="26" spans="1:7" ht="63.75" customHeight="1">
      <c r="A26" s="17">
        <v>25</v>
      </c>
      <c r="B26" s="25" t="s">
        <v>72</v>
      </c>
      <c r="C26" s="25" t="s">
        <v>73</v>
      </c>
      <c r="D26" s="6">
        <v>1</v>
      </c>
      <c r="E26" s="7">
        <v>39500</v>
      </c>
      <c r="F26" s="7">
        <f t="shared" si="0"/>
        <v>39500</v>
      </c>
      <c r="G26" s="19">
        <v>43279</v>
      </c>
    </row>
    <row r="27" spans="1:7" ht="48.75" customHeight="1">
      <c r="A27" s="17">
        <v>26</v>
      </c>
      <c r="B27" s="25" t="s">
        <v>74</v>
      </c>
      <c r="C27" s="25" t="s">
        <v>75</v>
      </c>
      <c r="D27" s="6">
        <v>1</v>
      </c>
      <c r="E27" s="7">
        <v>1781.37</v>
      </c>
      <c r="F27" s="7">
        <f t="shared" si="0"/>
        <v>1781.37</v>
      </c>
      <c r="G27" s="19">
        <v>43190</v>
      </c>
    </row>
    <row r="28" spans="1:7" ht="47.25" customHeight="1">
      <c r="A28" s="17">
        <v>27</v>
      </c>
      <c r="B28" s="25" t="s">
        <v>170</v>
      </c>
      <c r="C28" s="25" t="s">
        <v>171</v>
      </c>
      <c r="D28" s="6">
        <v>1</v>
      </c>
      <c r="E28" s="7">
        <v>10310</v>
      </c>
      <c r="F28" s="7">
        <f t="shared" si="0"/>
        <v>10310</v>
      </c>
      <c r="G28" s="19">
        <v>43381</v>
      </c>
    </row>
    <row r="29" spans="1:7" ht="45.75" customHeight="1">
      <c r="A29" s="17">
        <v>28</v>
      </c>
      <c r="B29" s="26" t="s">
        <v>180</v>
      </c>
      <c r="C29" s="25" t="s">
        <v>181</v>
      </c>
      <c r="D29" s="10">
        <v>1</v>
      </c>
      <c r="E29" s="9">
        <v>3000</v>
      </c>
      <c r="F29" s="7">
        <f t="shared" si="0"/>
        <v>3000</v>
      </c>
      <c r="G29" s="19">
        <v>43381</v>
      </c>
    </row>
    <row r="30" spans="1:7" ht="48.75" customHeight="1">
      <c r="A30" s="17">
        <v>29</v>
      </c>
      <c r="B30" s="26" t="s">
        <v>172</v>
      </c>
      <c r="C30" s="25" t="s">
        <v>173</v>
      </c>
      <c r="D30" s="10">
        <v>1</v>
      </c>
      <c r="E30" s="9">
        <v>24000</v>
      </c>
      <c r="F30" s="7">
        <f t="shared" si="0"/>
        <v>24000</v>
      </c>
      <c r="G30" s="19">
        <v>43386</v>
      </c>
    </row>
    <row r="31" spans="1:7" ht="51" customHeight="1">
      <c r="A31" s="17">
        <v>30</v>
      </c>
      <c r="B31" s="26" t="s">
        <v>174</v>
      </c>
      <c r="C31" s="25" t="s">
        <v>175</v>
      </c>
      <c r="D31" s="10">
        <v>1</v>
      </c>
      <c r="E31" s="9">
        <v>85000</v>
      </c>
      <c r="F31" s="7">
        <f t="shared" si="0"/>
        <v>85000</v>
      </c>
      <c r="G31" s="19">
        <v>43357</v>
      </c>
    </row>
    <row r="32" spans="1:7" ht="34.5" customHeight="1">
      <c r="A32" s="17">
        <v>31</v>
      </c>
      <c r="B32" s="26" t="s">
        <v>176</v>
      </c>
      <c r="C32" s="25" t="s">
        <v>177</v>
      </c>
      <c r="D32" s="10">
        <v>2</v>
      </c>
      <c r="E32" s="9">
        <v>4500</v>
      </c>
      <c r="F32" s="7">
        <f t="shared" ref="F32:F35" si="1">E32*D32</f>
        <v>9000</v>
      </c>
      <c r="G32" s="19">
        <v>43381</v>
      </c>
    </row>
    <row r="33" spans="1:7" ht="31.5" customHeight="1">
      <c r="A33" s="17">
        <v>32</v>
      </c>
      <c r="B33" s="26" t="s">
        <v>178</v>
      </c>
      <c r="C33" s="25" t="s">
        <v>179</v>
      </c>
      <c r="D33" s="10">
        <v>1</v>
      </c>
      <c r="E33" s="9">
        <v>2625</v>
      </c>
      <c r="F33" s="7">
        <f t="shared" ref="F33" si="2">E33*D33</f>
        <v>2625</v>
      </c>
      <c r="G33" s="19">
        <v>43425</v>
      </c>
    </row>
    <row r="34" spans="1:7" ht="31.5">
      <c r="A34" s="17">
        <v>33</v>
      </c>
      <c r="B34" s="26" t="s">
        <v>56</v>
      </c>
      <c r="C34" s="25" t="s">
        <v>326</v>
      </c>
      <c r="D34" s="10">
        <v>1</v>
      </c>
      <c r="E34" s="9">
        <v>4500</v>
      </c>
      <c r="F34" s="7">
        <f t="shared" si="1"/>
        <v>4500</v>
      </c>
      <c r="G34" s="19">
        <v>43431</v>
      </c>
    </row>
    <row r="35" spans="1:7" ht="31.5">
      <c r="A35" s="17">
        <v>34</v>
      </c>
      <c r="B35" s="26" t="s">
        <v>333</v>
      </c>
      <c r="C35" s="25" t="s">
        <v>65</v>
      </c>
      <c r="D35" s="10">
        <v>1</v>
      </c>
      <c r="E35" s="9">
        <v>2120</v>
      </c>
      <c r="F35" s="7">
        <f t="shared" si="1"/>
        <v>2120</v>
      </c>
      <c r="G35" s="19">
        <v>43431</v>
      </c>
    </row>
    <row r="36" spans="1:7" ht="15.75">
      <c r="A36" s="17">
        <v>35</v>
      </c>
      <c r="B36" s="26" t="s">
        <v>332</v>
      </c>
      <c r="C36" s="25"/>
      <c r="D36" s="10">
        <v>1</v>
      </c>
      <c r="E36" s="9">
        <v>1860</v>
      </c>
      <c r="F36" s="7">
        <f t="shared" si="0"/>
        <v>1860</v>
      </c>
      <c r="G36" s="19">
        <v>43431</v>
      </c>
    </row>
    <row r="37" spans="1:7" ht="31.5">
      <c r="A37" s="17">
        <v>36</v>
      </c>
      <c r="B37" s="410" t="s">
        <v>135</v>
      </c>
      <c r="C37" s="25"/>
      <c r="D37" s="10">
        <v>1</v>
      </c>
      <c r="E37" s="9">
        <v>750</v>
      </c>
      <c r="F37" s="7">
        <f t="shared" si="0"/>
        <v>750</v>
      </c>
      <c r="G37" s="19">
        <v>43229</v>
      </c>
    </row>
    <row r="38" spans="1:7" ht="47.25">
      <c r="A38" s="17">
        <v>37</v>
      </c>
      <c r="B38" s="26" t="s">
        <v>335</v>
      </c>
      <c r="C38" s="25"/>
      <c r="D38" s="10">
        <v>1</v>
      </c>
      <c r="E38" s="9">
        <v>95000</v>
      </c>
      <c r="F38" s="7">
        <v>85827.23</v>
      </c>
      <c r="G38" s="19"/>
    </row>
    <row r="39" spans="1:7" ht="15.75">
      <c r="A39" s="17">
        <v>38</v>
      </c>
      <c r="B39" s="26"/>
      <c r="C39" s="25"/>
      <c r="D39" s="10"/>
      <c r="E39" s="9"/>
      <c r="F39" s="7">
        <f t="shared" si="0"/>
        <v>0</v>
      </c>
      <c r="G39" s="19"/>
    </row>
    <row r="40" spans="1:7" ht="15.75">
      <c r="A40" s="17">
        <v>39</v>
      </c>
      <c r="B40" s="26"/>
      <c r="C40" s="25"/>
      <c r="D40" s="10"/>
      <c r="E40" s="9"/>
      <c r="F40" s="7">
        <f t="shared" si="0"/>
        <v>0</v>
      </c>
      <c r="G40" s="19"/>
    </row>
    <row r="41" spans="1:7" ht="15.75">
      <c r="A41" s="17">
        <v>40</v>
      </c>
      <c r="B41" s="26"/>
      <c r="C41" s="26"/>
      <c r="D41" s="11"/>
      <c r="E41" s="9"/>
      <c r="F41" s="7">
        <f t="shared" si="0"/>
        <v>0</v>
      </c>
      <c r="G41" s="21"/>
    </row>
    <row r="42" spans="1:7" ht="15.75">
      <c r="A42" s="22"/>
      <c r="B42" s="23" t="s">
        <v>36</v>
      </c>
      <c r="C42" s="23"/>
      <c r="D42" s="23"/>
      <c r="E42" s="14"/>
      <c r="F42" s="14">
        <f>SUM(F3:F41)</f>
        <v>500729</v>
      </c>
      <c r="G42" s="24"/>
    </row>
  </sheetData>
  <pageMargins left="0.7" right="0.7" top="0.75" bottom="0.75" header="0.3" footer="0.3"/>
  <pageSetup paperSize="9" scale="4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topLeftCell="A16" workbookViewId="0">
      <selection activeCell="J14" sqref="J14"/>
    </sheetView>
  </sheetViews>
  <sheetFormatPr defaultRowHeight="15"/>
  <sheetData>
    <row r="1" spans="1:21" ht="18.75" thickBot="1">
      <c r="A1" s="348" t="s">
        <v>296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</row>
    <row r="2" spans="1:21" ht="79.5" thickBot="1">
      <c r="A2" s="77" t="s">
        <v>182</v>
      </c>
      <c r="B2" s="349" t="s">
        <v>183</v>
      </c>
      <c r="C2" s="349"/>
      <c r="D2" s="349"/>
      <c r="E2" s="349"/>
      <c r="F2" s="349"/>
      <c r="G2" s="349"/>
      <c r="H2" s="349"/>
      <c r="I2" s="349"/>
      <c r="J2" s="349"/>
      <c r="K2" s="349"/>
      <c r="L2" s="350" t="s">
        <v>184</v>
      </c>
      <c r="M2" s="351"/>
      <c r="N2" s="78" t="s">
        <v>185</v>
      </c>
      <c r="O2" s="79" t="s">
        <v>186</v>
      </c>
      <c r="P2" s="79" t="s">
        <v>187</v>
      </c>
      <c r="Q2" s="80" t="s">
        <v>188</v>
      </c>
      <c r="R2" s="81" t="s">
        <v>189</v>
      </c>
      <c r="S2" s="82"/>
      <c r="T2" s="82"/>
      <c r="U2" s="83"/>
    </row>
    <row r="3" spans="1:21" ht="15.75" thickBot="1">
      <c r="A3" s="84" t="s">
        <v>190</v>
      </c>
      <c r="B3" s="85" t="s">
        <v>191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N3" s="87"/>
      <c r="O3" s="88"/>
      <c r="P3" s="88"/>
      <c r="Q3" s="89"/>
      <c r="R3" s="90"/>
      <c r="S3" s="91"/>
      <c r="T3" s="91"/>
      <c r="U3" s="92"/>
    </row>
    <row r="4" spans="1:21">
      <c r="A4" s="93" t="s">
        <v>192</v>
      </c>
      <c r="B4" s="94" t="s">
        <v>193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96"/>
      <c r="O4" s="97"/>
      <c r="P4" s="97"/>
      <c r="Q4" s="98"/>
      <c r="R4" s="99"/>
      <c r="S4" s="100"/>
      <c r="T4" s="100"/>
      <c r="U4" s="101"/>
    </row>
    <row r="5" spans="1:21">
      <c r="A5" s="93" t="s">
        <v>194</v>
      </c>
      <c r="B5" s="95" t="s">
        <v>195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6"/>
      <c r="O5" s="97"/>
      <c r="P5" s="97"/>
      <c r="Q5" s="98"/>
      <c r="R5" s="99"/>
      <c r="S5" s="100"/>
      <c r="T5" s="100"/>
      <c r="U5" s="101"/>
    </row>
    <row r="6" spans="1:21">
      <c r="A6" s="102"/>
      <c r="B6" s="103" t="s">
        <v>196</v>
      </c>
      <c r="C6" s="103" t="s">
        <v>197</v>
      </c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105">
        <v>30</v>
      </c>
      <c r="O6" s="106">
        <v>45</v>
      </c>
      <c r="P6" s="107">
        <v>3600</v>
      </c>
      <c r="Q6" s="108">
        <f>'[1]1-2 улица'!F48+'[1]3 улица'!F51+'[1]4 улица'!F52+'[1]5 улица'!F27</f>
        <v>186800</v>
      </c>
      <c r="R6" s="352" t="s">
        <v>198</v>
      </c>
      <c r="S6" s="353"/>
      <c r="T6" s="353"/>
      <c r="U6" s="354"/>
    </row>
    <row r="7" spans="1:21">
      <c r="A7" s="109"/>
      <c r="B7" s="110" t="s">
        <v>199</v>
      </c>
      <c r="C7" s="110" t="s">
        <v>200</v>
      </c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11">
        <v>30</v>
      </c>
      <c r="O7" s="112">
        <v>45</v>
      </c>
      <c r="P7" s="113">
        <v>3600</v>
      </c>
      <c r="Q7" s="114">
        <v>3600</v>
      </c>
      <c r="R7" s="352" t="s">
        <v>201</v>
      </c>
      <c r="S7" s="353"/>
      <c r="T7" s="353"/>
      <c r="U7" s="354"/>
    </row>
    <row r="8" spans="1:21">
      <c r="A8" s="93" t="s">
        <v>202</v>
      </c>
      <c r="B8" s="95" t="s">
        <v>203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6"/>
      <c r="O8" s="97"/>
      <c r="P8" s="97"/>
      <c r="Q8" s="98"/>
      <c r="R8" s="99"/>
      <c r="S8" s="100"/>
      <c r="T8" s="100"/>
      <c r="U8" s="101"/>
    </row>
    <row r="9" spans="1:21" ht="15.75" thickBot="1">
      <c r="A9" s="109"/>
      <c r="B9" s="110" t="s">
        <v>204</v>
      </c>
      <c r="C9" s="110" t="s">
        <v>205</v>
      </c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111">
        <v>0</v>
      </c>
      <c r="O9" s="112">
        <v>0</v>
      </c>
      <c r="P9" s="113">
        <v>5000</v>
      </c>
      <c r="Q9" s="114">
        <f>P9*38</f>
        <v>190000</v>
      </c>
      <c r="R9" s="355"/>
      <c r="S9" s="356"/>
      <c r="T9" s="356"/>
      <c r="U9" s="357"/>
    </row>
    <row r="10" spans="1:21">
      <c r="A10" s="109"/>
      <c r="B10" s="110" t="s">
        <v>206</v>
      </c>
      <c r="C10" s="110" t="s">
        <v>207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N10" s="111">
        <v>0</v>
      </c>
      <c r="O10" s="112">
        <v>0</v>
      </c>
      <c r="P10" s="113">
        <v>5000</v>
      </c>
      <c r="Q10" s="114">
        <v>5000</v>
      </c>
      <c r="R10" s="358"/>
      <c r="S10" s="359"/>
      <c r="T10" s="359"/>
      <c r="U10" s="360"/>
    </row>
    <row r="11" spans="1:21">
      <c r="A11" s="115" t="s">
        <v>208</v>
      </c>
      <c r="B11" s="116" t="s">
        <v>209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18"/>
      <c r="O11" s="119"/>
      <c r="P11" s="119"/>
      <c r="Q11" s="120"/>
      <c r="R11" s="121"/>
      <c r="S11" s="121"/>
      <c r="T11" s="121"/>
      <c r="U11" s="122"/>
    </row>
    <row r="12" spans="1:21">
      <c r="A12" s="123" t="s">
        <v>210</v>
      </c>
      <c r="B12" s="124" t="s">
        <v>211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N12" s="125"/>
      <c r="O12" s="126">
        <v>0</v>
      </c>
      <c r="P12" s="126">
        <v>3600</v>
      </c>
      <c r="Q12" s="127">
        <v>471600</v>
      </c>
      <c r="R12" s="361" t="s">
        <v>212</v>
      </c>
      <c r="S12" s="362"/>
      <c r="T12" s="362"/>
      <c r="U12" s="363"/>
    </row>
    <row r="13" spans="1:21">
      <c r="A13" s="123" t="s">
        <v>213</v>
      </c>
      <c r="B13" s="124" t="s">
        <v>214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125"/>
      <c r="O13" s="126">
        <v>0</v>
      </c>
      <c r="P13" s="126">
        <v>5000</v>
      </c>
      <c r="Q13" s="127">
        <v>645000</v>
      </c>
      <c r="R13" s="361" t="s">
        <v>215</v>
      </c>
      <c r="S13" s="362"/>
      <c r="T13" s="362"/>
      <c r="U13" s="363"/>
    </row>
    <row r="14" spans="1:21">
      <c r="A14" s="115" t="s">
        <v>216</v>
      </c>
      <c r="B14" s="116" t="s">
        <v>217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18"/>
      <c r="O14" s="119"/>
      <c r="P14" s="119"/>
      <c r="Q14" s="120"/>
      <c r="R14" s="128"/>
      <c r="S14" s="128"/>
      <c r="T14" s="128"/>
      <c r="U14" s="129"/>
    </row>
    <row r="15" spans="1:21">
      <c r="A15" s="115" t="s">
        <v>218</v>
      </c>
      <c r="B15" s="130" t="s">
        <v>219</v>
      </c>
      <c r="C15" s="130"/>
      <c r="D15" s="130"/>
      <c r="E15" s="130"/>
      <c r="F15" s="130"/>
      <c r="G15" s="130"/>
      <c r="H15" s="130"/>
      <c r="I15" s="117"/>
      <c r="J15" s="117"/>
      <c r="K15" s="117"/>
      <c r="L15" s="117"/>
      <c r="M15" s="118"/>
      <c r="N15" s="118"/>
      <c r="O15" s="119"/>
      <c r="P15" s="119"/>
      <c r="Q15" s="120"/>
      <c r="R15" s="128"/>
      <c r="S15" s="128"/>
      <c r="T15" s="128"/>
      <c r="U15" s="129"/>
    </row>
    <row r="16" spans="1:21">
      <c r="A16" s="131"/>
      <c r="B16" s="132" t="s">
        <v>220</v>
      </c>
      <c r="C16" s="132" t="s">
        <v>221</v>
      </c>
      <c r="D16" s="132"/>
      <c r="E16" s="132"/>
      <c r="F16" s="132"/>
      <c r="G16" s="132"/>
      <c r="H16" s="132"/>
      <c r="I16" s="133"/>
      <c r="J16" s="133"/>
      <c r="K16" s="133"/>
      <c r="L16" s="133"/>
      <c r="M16" s="134"/>
      <c r="N16" s="134"/>
      <c r="O16" s="135">
        <v>0</v>
      </c>
      <c r="P16" s="136"/>
      <c r="Q16" s="137">
        <v>0</v>
      </c>
      <c r="R16" s="138"/>
      <c r="S16" s="139"/>
      <c r="T16" s="139"/>
      <c r="U16" s="140"/>
    </row>
    <row r="17" spans="1:21">
      <c r="A17" s="131"/>
      <c r="B17" s="132" t="s">
        <v>222</v>
      </c>
      <c r="C17" s="132" t="s">
        <v>223</v>
      </c>
      <c r="D17" s="132"/>
      <c r="E17" s="132"/>
      <c r="F17" s="132"/>
      <c r="G17" s="132"/>
      <c r="H17" s="132"/>
      <c r="I17" s="133"/>
      <c r="J17" s="133"/>
      <c r="K17" s="133"/>
      <c r="L17" s="133"/>
      <c r="M17" s="134"/>
      <c r="N17" s="134"/>
      <c r="O17" s="135">
        <v>0</v>
      </c>
      <c r="P17" s="136"/>
      <c r="Q17" s="137">
        <v>0</v>
      </c>
      <c r="R17" s="139"/>
      <c r="S17" s="139"/>
      <c r="T17" s="139"/>
      <c r="U17" s="140"/>
    </row>
    <row r="18" spans="1:21">
      <c r="A18" s="115" t="s">
        <v>224</v>
      </c>
      <c r="B18" s="130" t="s">
        <v>225</v>
      </c>
      <c r="C18" s="130"/>
      <c r="D18" s="130"/>
      <c r="E18" s="130"/>
      <c r="F18" s="130"/>
      <c r="G18" s="130"/>
      <c r="H18" s="130"/>
      <c r="I18" s="117"/>
      <c r="J18" s="117"/>
      <c r="K18" s="117"/>
      <c r="L18" s="117"/>
      <c r="M18" s="118"/>
      <c r="N18" s="118"/>
      <c r="O18" s="119"/>
      <c r="P18" s="119"/>
      <c r="Q18" s="120"/>
      <c r="R18" s="128"/>
      <c r="S18" s="128"/>
      <c r="T18" s="128"/>
      <c r="U18" s="129"/>
    </row>
    <row r="19" spans="1:21">
      <c r="A19" s="131"/>
      <c r="B19" s="133" t="s">
        <v>226</v>
      </c>
      <c r="C19" s="133" t="s">
        <v>227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4"/>
      <c r="N19" s="134"/>
      <c r="O19" s="135">
        <v>0</v>
      </c>
      <c r="P19" s="136"/>
      <c r="Q19" s="137">
        <v>0</v>
      </c>
      <c r="R19" s="139"/>
      <c r="S19" s="139"/>
      <c r="T19" s="139"/>
      <c r="U19" s="140"/>
    </row>
    <row r="20" spans="1:21">
      <c r="A20" s="131"/>
      <c r="B20" s="133" t="s">
        <v>228</v>
      </c>
      <c r="C20" s="133" t="s">
        <v>229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N20" s="134"/>
      <c r="O20" s="135">
        <v>0</v>
      </c>
      <c r="P20" s="136"/>
      <c r="Q20" s="137">
        <v>0</v>
      </c>
      <c r="R20" s="139"/>
      <c r="S20" s="139"/>
      <c r="T20" s="139"/>
      <c r="U20" s="140"/>
    </row>
    <row r="21" spans="1:21" ht="15.75" thickBot="1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3"/>
      <c r="N21" s="143"/>
      <c r="O21" s="144"/>
      <c r="P21" s="144"/>
      <c r="Q21" s="145"/>
      <c r="R21" s="146"/>
      <c r="S21" s="146"/>
      <c r="T21" s="146"/>
      <c r="U21" s="147"/>
    </row>
    <row r="22" spans="1:21" ht="15.75" thickBot="1">
      <c r="A22" s="148" t="s">
        <v>230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149">
        <v>30</v>
      </c>
      <c r="O22" s="150">
        <v>45</v>
      </c>
      <c r="P22" s="151">
        <v>8600</v>
      </c>
      <c r="Q22" s="152">
        <f>'[1]1-2 улица'!H48+'[1]3 улица'!H51+'[1]4 улица'!H52+'[1]5 улица'!H27</f>
        <v>437800</v>
      </c>
      <c r="R22" s="364" t="s">
        <v>231</v>
      </c>
      <c r="S22" s="365"/>
      <c r="T22" s="365"/>
      <c r="U22" s="366"/>
    </row>
    <row r="23" spans="1:21" ht="15.75" thickBot="1">
      <c r="A23" s="153" t="s">
        <v>232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156">
        <v>30</v>
      </c>
      <c r="O23" s="157">
        <v>45</v>
      </c>
      <c r="P23" s="158">
        <v>8600</v>
      </c>
      <c r="Q23" s="159">
        <v>1106800</v>
      </c>
      <c r="R23" s="367"/>
      <c r="S23" s="368"/>
      <c r="T23" s="368"/>
      <c r="U23" s="369"/>
    </row>
    <row r="24" spans="1:21" ht="16.5" thickTop="1" thickBot="1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163"/>
      <c r="O24" s="163"/>
      <c r="P24" s="161"/>
      <c r="Q24" s="161"/>
      <c r="R24" s="164"/>
      <c r="S24" s="165"/>
      <c r="T24" s="165"/>
      <c r="U24" s="166"/>
    </row>
    <row r="25" spans="1:21" ht="60.75" thickBot="1">
      <c r="A25" s="167" t="s">
        <v>233</v>
      </c>
      <c r="B25" s="85" t="s">
        <v>234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168" t="s">
        <v>235</v>
      </c>
      <c r="O25" s="169" t="s">
        <v>236</v>
      </c>
      <c r="P25" s="170" t="s">
        <v>237</v>
      </c>
      <c r="Q25" s="171"/>
      <c r="R25" s="91"/>
      <c r="S25" s="91"/>
      <c r="T25" s="91"/>
      <c r="U25" s="92"/>
    </row>
    <row r="26" spans="1:21">
      <c r="A26" s="172" t="s">
        <v>238</v>
      </c>
      <c r="B26" s="370" t="s">
        <v>239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1"/>
      <c r="N26" s="173"/>
      <c r="O26" s="174"/>
      <c r="P26" s="173"/>
      <c r="Q26" s="175"/>
      <c r="R26" s="176"/>
      <c r="S26" s="176"/>
      <c r="T26" s="176"/>
      <c r="U26" s="177"/>
    </row>
    <row r="27" spans="1:21">
      <c r="A27" s="178" t="s">
        <v>240</v>
      </c>
      <c r="B27" s="179" t="s">
        <v>241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  <c r="N27" s="179"/>
      <c r="O27" s="180"/>
      <c r="P27" s="179"/>
      <c r="Q27" s="181"/>
      <c r="R27" s="182"/>
      <c r="S27" s="182"/>
      <c r="T27" s="182"/>
      <c r="U27" s="183"/>
    </row>
    <row r="28" spans="1:21">
      <c r="A28" s="184"/>
      <c r="B28" s="185" t="s">
        <v>242</v>
      </c>
      <c r="C28" s="185" t="s">
        <v>243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6"/>
      <c r="N28" s="187">
        <f>O28/167</f>
        <v>11.317365269461078</v>
      </c>
      <c r="O28" s="188">
        <v>1890</v>
      </c>
      <c r="P28" s="187"/>
      <c r="Q28" s="189"/>
      <c r="R28" s="190"/>
      <c r="S28" s="190"/>
      <c r="T28" s="190"/>
      <c r="U28" s="191"/>
    </row>
    <row r="29" spans="1:21">
      <c r="A29" s="184"/>
      <c r="B29" s="187" t="s">
        <v>244</v>
      </c>
      <c r="C29" s="187" t="s">
        <v>245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92"/>
      <c r="N29" s="187">
        <f t="shared" ref="N29:N41" si="0">O29/167</f>
        <v>0</v>
      </c>
      <c r="O29" s="188"/>
      <c r="P29" s="187"/>
      <c r="Q29" s="189"/>
      <c r="R29" s="190"/>
      <c r="S29" s="190"/>
      <c r="T29" s="190"/>
      <c r="U29" s="191"/>
    </row>
    <row r="30" spans="1:21">
      <c r="A30" s="184"/>
      <c r="B30" s="187"/>
      <c r="C30" s="187" t="s">
        <v>246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92"/>
      <c r="N30" s="187">
        <f t="shared" si="0"/>
        <v>359.28143712574848</v>
      </c>
      <c r="O30" s="193">
        <v>60000</v>
      </c>
      <c r="P30" s="187"/>
      <c r="Q30" s="189"/>
      <c r="R30" s="190"/>
      <c r="S30" s="190"/>
      <c r="T30" s="190"/>
      <c r="U30" s="194"/>
    </row>
    <row r="31" spans="1:21">
      <c r="A31" s="184"/>
      <c r="B31" s="187"/>
      <c r="C31" s="187" t="s">
        <v>247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92"/>
      <c r="N31" s="187">
        <f t="shared" si="0"/>
        <v>29.940119760479043</v>
      </c>
      <c r="O31" s="193">
        <v>5000</v>
      </c>
      <c r="P31" s="187"/>
      <c r="Q31" s="189"/>
      <c r="R31" s="190"/>
      <c r="S31" s="190"/>
      <c r="T31" s="190"/>
      <c r="U31" s="194"/>
    </row>
    <row r="32" spans="1:21">
      <c r="A32" s="184"/>
      <c r="B32" s="187"/>
      <c r="C32" s="187" t="s">
        <v>248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92"/>
      <c r="N32" s="187">
        <f t="shared" si="0"/>
        <v>149.70059880239521</v>
      </c>
      <c r="O32" s="193">
        <v>25000</v>
      </c>
      <c r="P32" s="187"/>
      <c r="Q32" s="189"/>
      <c r="R32" s="190"/>
      <c r="S32" s="190"/>
      <c r="T32" s="190"/>
      <c r="U32" s="194"/>
    </row>
    <row r="33" spans="1:21">
      <c r="A33" s="184"/>
      <c r="B33" s="187"/>
      <c r="C33" s="187" t="s">
        <v>249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92"/>
      <c r="N33" s="187">
        <f t="shared" si="0"/>
        <v>119.76047904191617</v>
      </c>
      <c r="O33" s="193">
        <v>20000</v>
      </c>
      <c r="P33" s="187"/>
      <c r="Q33" s="189"/>
      <c r="R33" s="190"/>
      <c r="S33" s="190"/>
      <c r="T33" s="190"/>
      <c r="U33" s="194"/>
    </row>
    <row r="34" spans="1:21">
      <c r="A34" s="184"/>
      <c r="B34" s="187"/>
      <c r="C34" s="187" t="s">
        <v>250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92"/>
      <c r="N34" s="187">
        <f t="shared" si="0"/>
        <v>52.095808383233532</v>
      </c>
      <c r="O34" s="193">
        <v>8700</v>
      </c>
      <c r="P34" s="187"/>
      <c r="Q34" s="189"/>
      <c r="R34" s="190"/>
      <c r="S34" s="190"/>
      <c r="T34" s="190"/>
      <c r="U34" s="194"/>
    </row>
    <row r="35" spans="1:21">
      <c r="A35" s="178"/>
      <c r="B35" s="179" t="s">
        <v>251</v>
      </c>
      <c r="C35" s="179" t="s">
        <v>252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80"/>
      <c r="N35" s="187">
        <f t="shared" si="0"/>
        <v>0</v>
      </c>
      <c r="O35" s="195"/>
      <c r="P35" s="179"/>
      <c r="Q35" s="181"/>
      <c r="R35" s="182"/>
      <c r="S35" s="182"/>
      <c r="T35" s="182"/>
      <c r="U35" s="183"/>
    </row>
    <row r="36" spans="1:21">
      <c r="A36" s="184"/>
      <c r="B36" s="187"/>
      <c r="C36" s="187" t="s">
        <v>253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92"/>
      <c r="N36" s="187">
        <f t="shared" si="0"/>
        <v>59.880239520958085</v>
      </c>
      <c r="O36" s="193">
        <v>10000</v>
      </c>
      <c r="P36" s="187"/>
      <c r="Q36" s="189"/>
      <c r="R36" s="190"/>
      <c r="S36" s="190"/>
      <c r="T36" s="190"/>
      <c r="U36" s="191"/>
    </row>
    <row r="37" spans="1:21">
      <c r="A37" s="184"/>
      <c r="B37" s="187"/>
      <c r="C37" s="187" t="s">
        <v>254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92"/>
      <c r="N37" s="187">
        <f t="shared" si="0"/>
        <v>32.934131736526943</v>
      </c>
      <c r="O37" s="193">
        <v>5500</v>
      </c>
      <c r="P37" s="187"/>
      <c r="Q37" s="189"/>
      <c r="R37" s="190"/>
      <c r="S37" s="190"/>
      <c r="T37" s="190"/>
      <c r="U37" s="191"/>
    </row>
    <row r="38" spans="1:21">
      <c r="A38" s="184"/>
      <c r="B38" s="187"/>
      <c r="C38" s="187" t="s">
        <v>255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92"/>
      <c r="N38" s="187">
        <f t="shared" si="0"/>
        <v>664.67065868263478</v>
      </c>
      <c r="O38" s="193">
        <v>111000</v>
      </c>
      <c r="P38" s="187"/>
      <c r="Q38" s="189"/>
      <c r="R38" s="190"/>
      <c r="S38" s="190"/>
      <c r="T38" s="190"/>
      <c r="U38" s="191"/>
    </row>
    <row r="39" spans="1:21">
      <c r="A39" s="184"/>
      <c r="B39" s="187"/>
      <c r="C39" s="187" t="s">
        <v>256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92"/>
      <c r="N39" s="187">
        <f t="shared" si="0"/>
        <v>11.395209580838323</v>
      </c>
      <c r="O39" s="193">
        <v>1903</v>
      </c>
      <c r="P39" s="187"/>
      <c r="Q39" s="189"/>
      <c r="R39" s="345"/>
      <c r="S39" s="346"/>
      <c r="T39" s="346"/>
      <c r="U39" s="347"/>
    </row>
    <row r="40" spans="1:21">
      <c r="A40" s="184"/>
      <c r="B40" s="187"/>
      <c r="C40" s="187" t="s">
        <v>257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92"/>
      <c r="N40" s="187">
        <f t="shared" si="0"/>
        <v>149.70059880239521</v>
      </c>
      <c r="O40" s="193">
        <v>25000</v>
      </c>
      <c r="P40" s="187"/>
      <c r="Q40" s="189"/>
      <c r="R40" s="338"/>
      <c r="S40" s="196"/>
      <c r="T40" s="194"/>
      <c r="U40" s="191"/>
    </row>
    <row r="41" spans="1:21">
      <c r="A41" s="184"/>
      <c r="B41" s="187"/>
      <c r="C41" s="187" t="s">
        <v>258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92"/>
      <c r="N41" s="187">
        <f t="shared" si="0"/>
        <v>4.7904191616766463</v>
      </c>
      <c r="O41" s="193">
        <v>800</v>
      </c>
      <c r="P41" s="187"/>
      <c r="Q41" s="189"/>
      <c r="R41" s="339"/>
      <c r="S41" s="196"/>
      <c r="T41" s="194"/>
      <c r="U41" s="191"/>
    </row>
    <row r="42" spans="1:21">
      <c r="A42" s="197" t="s">
        <v>259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9"/>
      <c r="N42" s="198">
        <f>O42/167</f>
        <v>1645.4670658682635</v>
      </c>
      <c r="O42" s="200">
        <f>SUM(O28:O41)</f>
        <v>274793</v>
      </c>
      <c r="P42" s="198">
        <v>0</v>
      </c>
      <c r="Q42" s="201"/>
      <c r="R42" s="202"/>
      <c r="S42" s="202"/>
      <c r="T42" s="202"/>
      <c r="U42" s="203"/>
    </row>
    <row r="43" spans="1:21">
      <c r="A43" s="160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204"/>
      <c r="N43" s="205"/>
      <c r="O43" s="204"/>
      <c r="P43" s="161"/>
      <c r="Q43" s="206"/>
      <c r="R43" s="165"/>
      <c r="S43" s="165"/>
      <c r="T43" s="165"/>
      <c r="U43" s="166"/>
    </row>
    <row r="44" spans="1:21">
      <c r="A44" s="207" t="s">
        <v>260</v>
      </c>
      <c r="B44" s="208" t="s">
        <v>261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9"/>
      <c r="N44" s="210"/>
      <c r="O44" s="209"/>
      <c r="P44" s="208"/>
      <c r="Q44" s="211"/>
      <c r="R44" s="212"/>
      <c r="S44" s="212"/>
      <c r="T44" s="212"/>
      <c r="U44" s="213"/>
    </row>
    <row r="45" spans="1:21">
      <c r="A45" s="214"/>
      <c r="B45" s="215" t="s">
        <v>262</v>
      </c>
      <c r="C45" s="340" t="s">
        <v>263</v>
      </c>
      <c r="D45" s="340"/>
      <c r="E45" s="340"/>
      <c r="F45" s="340"/>
      <c r="G45" s="340"/>
      <c r="H45" s="340"/>
      <c r="I45" s="340"/>
      <c r="J45" s="340"/>
      <c r="K45" s="340"/>
      <c r="L45" s="340"/>
      <c r="M45" s="341"/>
      <c r="N45" s="215"/>
      <c r="O45" s="216"/>
      <c r="P45" s="215"/>
      <c r="Q45" s="217"/>
      <c r="R45" s="218"/>
      <c r="S45" s="218"/>
      <c r="T45" s="218"/>
      <c r="U45" s="219"/>
    </row>
    <row r="46" spans="1:21">
      <c r="A46" s="220"/>
      <c r="B46" s="221" t="s">
        <v>264</v>
      </c>
      <c r="C46" s="325" t="s">
        <v>265</v>
      </c>
      <c r="D46" s="325"/>
      <c r="E46" s="325"/>
      <c r="F46" s="325"/>
      <c r="G46" s="325"/>
      <c r="H46" s="325"/>
      <c r="I46" s="325"/>
      <c r="J46" s="325"/>
      <c r="K46" s="325"/>
      <c r="L46" s="325"/>
      <c r="M46" s="326"/>
      <c r="N46" s="215"/>
      <c r="O46" s="222"/>
      <c r="P46" s="221"/>
      <c r="Q46" s="223"/>
      <c r="R46" s="342" t="s">
        <v>266</v>
      </c>
      <c r="S46" s="333"/>
      <c r="T46" s="333"/>
      <c r="U46" s="343"/>
    </row>
    <row r="47" spans="1:21">
      <c r="A47" s="220"/>
      <c r="B47" s="221"/>
      <c r="C47" s="344" t="s">
        <v>267</v>
      </c>
      <c r="D47" s="344"/>
      <c r="E47" s="344"/>
      <c r="F47" s="344"/>
      <c r="G47" s="344"/>
      <c r="H47" s="344"/>
      <c r="I47" s="344"/>
      <c r="J47" s="344"/>
      <c r="K47" s="344"/>
      <c r="L47" s="344"/>
      <c r="M47" s="224"/>
      <c r="N47" s="215"/>
      <c r="O47" s="222">
        <v>0</v>
      </c>
      <c r="P47" s="221"/>
      <c r="Q47" s="223"/>
      <c r="R47" s="327" t="s">
        <v>268</v>
      </c>
      <c r="S47" s="328"/>
      <c r="T47" s="328"/>
      <c r="U47" s="329"/>
    </row>
    <row r="48" spans="1:21">
      <c r="A48" s="220"/>
      <c r="B48" s="221"/>
      <c r="C48" s="325" t="s">
        <v>269</v>
      </c>
      <c r="D48" s="325"/>
      <c r="E48" s="325"/>
      <c r="F48" s="325"/>
      <c r="G48" s="325"/>
      <c r="H48" s="325"/>
      <c r="I48" s="325"/>
      <c r="J48" s="325"/>
      <c r="K48" s="325"/>
      <c r="L48" s="325"/>
      <c r="M48" s="326"/>
      <c r="N48" s="215">
        <f>O48/167</f>
        <v>119.76047904191617</v>
      </c>
      <c r="O48" s="222">
        <v>20000</v>
      </c>
      <c r="P48" s="221"/>
      <c r="Q48" s="223"/>
      <c r="R48" s="327" t="s">
        <v>270</v>
      </c>
      <c r="S48" s="328"/>
      <c r="T48" s="328"/>
      <c r="U48" s="329"/>
    </row>
    <row r="49" spans="1:21">
      <c r="A49" s="214"/>
      <c r="B49" s="215" t="s">
        <v>271</v>
      </c>
      <c r="C49" s="215" t="s">
        <v>272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6"/>
      <c r="N49" s="215">
        <f t="shared" ref="N49:N58" si="1">O49/167</f>
        <v>31.437125748502993</v>
      </c>
      <c r="O49" s="225">
        <v>5250</v>
      </c>
      <c r="P49" s="215"/>
      <c r="Q49" s="217"/>
      <c r="R49" s="330"/>
      <c r="S49" s="331"/>
      <c r="T49" s="331"/>
      <c r="U49" s="332"/>
    </row>
    <row r="50" spans="1:21">
      <c r="A50" s="214"/>
      <c r="B50" s="215" t="s">
        <v>273</v>
      </c>
      <c r="C50" s="215" t="s">
        <v>274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  <c r="N50" s="215">
        <f t="shared" si="1"/>
        <v>68.862275449101801</v>
      </c>
      <c r="O50" s="225">
        <v>11500</v>
      </c>
      <c r="P50" s="215"/>
      <c r="Q50" s="217"/>
      <c r="R50" s="218"/>
      <c r="S50" s="218"/>
      <c r="T50" s="218"/>
      <c r="U50" s="219"/>
    </row>
    <row r="51" spans="1:21">
      <c r="A51" s="214"/>
      <c r="B51" s="215" t="s">
        <v>275</v>
      </c>
      <c r="C51" s="215" t="s">
        <v>276</v>
      </c>
      <c r="D51" s="215"/>
      <c r="E51" s="215"/>
      <c r="F51" s="215"/>
      <c r="G51" s="215"/>
      <c r="H51" s="215"/>
      <c r="I51" s="215"/>
      <c r="J51" s="215"/>
      <c r="K51" s="215"/>
      <c r="L51" s="215"/>
      <c r="M51" s="216"/>
      <c r="N51" s="215">
        <f t="shared" si="1"/>
        <v>5.9880239520958085</v>
      </c>
      <c r="O51" s="225">
        <v>1000</v>
      </c>
      <c r="P51" s="215"/>
      <c r="Q51" s="217"/>
      <c r="R51" s="218"/>
      <c r="S51" s="218"/>
      <c r="T51" s="218"/>
      <c r="U51" s="219"/>
    </row>
    <row r="52" spans="1:21">
      <c r="A52" s="214"/>
      <c r="B52" s="215"/>
      <c r="C52" s="215" t="s">
        <v>277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6"/>
      <c r="N52" s="215">
        <f t="shared" si="1"/>
        <v>8.9820359281437128</v>
      </c>
      <c r="O52" s="225">
        <v>1500</v>
      </c>
      <c r="P52" s="215"/>
      <c r="Q52" s="217"/>
      <c r="R52" s="218"/>
      <c r="S52" s="218"/>
      <c r="T52" s="218"/>
      <c r="U52" s="219"/>
    </row>
    <row r="53" spans="1:21">
      <c r="A53" s="214"/>
      <c r="B53" s="215"/>
      <c r="C53" s="215" t="s">
        <v>278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6"/>
      <c r="N53" s="215">
        <f t="shared" si="1"/>
        <v>8.9820359281437128</v>
      </c>
      <c r="O53" s="225">
        <v>1500</v>
      </c>
      <c r="P53" s="215"/>
      <c r="Q53" s="217"/>
      <c r="R53" s="218"/>
      <c r="S53" s="218"/>
      <c r="T53" s="218"/>
      <c r="U53" s="219"/>
    </row>
    <row r="54" spans="1:21">
      <c r="A54" s="214"/>
      <c r="B54" s="215" t="s">
        <v>279</v>
      </c>
      <c r="C54" s="333" t="s">
        <v>280</v>
      </c>
      <c r="D54" s="333"/>
      <c r="E54" s="333"/>
      <c r="F54" s="333"/>
      <c r="G54" s="333"/>
      <c r="H54" s="333"/>
      <c r="I54" s="333"/>
      <c r="J54" s="333"/>
      <c r="K54" s="333"/>
      <c r="L54" s="333"/>
      <c r="M54" s="334"/>
      <c r="N54" s="215">
        <f t="shared" si="1"/>
        <v>118.56287425149701</v>
      </c>
      <c r="O54" s="225">
        <v>19800</v>
      </c>
      <c r="P54" s="215"/>
      <c r="Q54" s="217"/>
      <c r="R54" s="218"/>
      <c r="S54" s="218"/>
      <c r="T54" s="218"/>
      <c r="U54" s="219"/>
    </row>
    <row r="55" spans="1:21">
      <c r="A55" s="214"/>
      <c r="B55" s="215"/>
      <c r="C55" s="333" t="s">
        <v>281</v>
      </c>
      <c r="D55" s="333"/>
      <c r="E55" s="333"/>
      <c r="F55" s="333"/>
      <c r="G55" s="333"/>
      <c r="H55" s="333"/>
      <c r="I55" s="333"/>
      <c r="J55" s="333"/>
      <c r="K55" s="333"/>
      <c r="L55" s="333"/>
      <c r="M55" s="334"/>
      <c r="N55" s="215">
        <f t="shared" si="1"/>
        <v>2.9940119760479043</v>
      </c>
      <c r="O55" s="225">
        <v>500</v>
      </c>
      <c r="P55" s="215"/>
      <c r="Q55" s="217"/>
      <c r="R55" s="218"/>
      <c r="S55" s="218"/>
      <c r="T55" s="218"/>
      <c r="U55" s="219"/>
    </row>
    <row r="56" spans="1:21">
      <c r="A56" s="214" t="s">
        <v>282</v>
      </c>
      <c r="B56" s="215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26"/>
      <c r="N56" s="215">
        <f t="shared" si="1"/>
        <v>365.56886227544908</v>
      </c>
      <c r="O56" s="227">
        <f>SUM(O47:O55)</f>
        <v>61050</v>
      </c>
      <c r="P56" s="215"/>
      <c r="Q56" s="217"/>
      <c r="R56" s="218"/>
      <c r="S56" s="218"/>
      <c r="T56" s="218"/>
      <c r="U56" s="219"/>
    </row>
    <row r="57" spans="1:21">
      <c r="A57" s="228" t="s">
        <v>283</v>
      </c>
      <c r="B57" s="229" t="s">
        <v>284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30"/>
      <c r="N57" s="215">
        <f t="shared" si="1"/>
        <v>23.491017964071855</v>
      </c>
      <c r="O57" s="231">
        <v>3923</v>
      </c>
      <c r="P57" s="229"/>
      <c r="Q57" s="232"/>
      <c r="R57" s="335" t="s">
        <v>285</v>
      </c>
      <c r="S57" s="336"/>
      <c r="T57" s="336"/>
      <c r="U57" s="337"/>
    </row>
    <row r="58" spans="1:21">
      <c r="A58" s="233" t="s">
        <v>286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5"/>
      <c r="N58" s="234">
        <f t="shared" si="1"/>
        <v>389.05988023952096</v>
      </c>
      <c r="O58" s="235">
        <f>O56+O57</f>
        <v>64973</v>
      </c>
      <c r="P58" s="234"/>
      <c r="Q58" s="236"/>
      <c r="R58" s="237"/>
      <c r="S58" s="237"/>
      <c r="T58" s="237"/>
      <c r="U58" s="238"/>
    </row>
    <row r="59" spans="1:21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204"/>
      <c r="N59" s="161"/>
      <c r="O59" s="239"/>
      <c r="P59" s="161"/>
      <c r="Q59" s="206"/>
      <c r="R59" s="165"/>
      <c r="S59" s="165"/>
      <c r="T59" s="165"/>
      <c r="U59" s="166"/>
    </row>
    <row r="60" spans="1:21" ht="15.75" thickBot="1">
      <c r="A60" s="24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204"/>
      <c r="N60" s="161"/>
      <c r="O60" s="204"/>
      <c r="P60" s="161"/>
      <c r="Q60" s="206"/>
      <c r="R60" s="165"/>
      <c r="S60" s="165"/>
      <c r="T60" s="165"/>
      <c r="U60" s="166"/>
    </row>
    <row r="61" spans="1:21" ht="15.75" thickBot="1">
      <c r="A61" s="241" t="s">
        <v>287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3"/>
      <c r="N61" s="244">
        <f>O61/167</f>
        <v>2034.5269461077844</v>
      </c>
      <c r="O61" s="245">
        <f>O42+O58</f>
        <v>339766</v>
      </c>
      <c r="P61" s="246"/>
      <c r="Q61" s="247"/>
      <c r="R61" s="316" t="s">
        <v>288</v>
      </c>
      <c r="S61" s="317"/>
      <c r="T61" s="317"/>
      <c r="U61" s="318"/>
    </row>
    <row r="62" spans="1:21" ht="15.75" thickBot="1">
      <c r="A62" s="248" t="s">
        <v>289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50"/>
      <c r="N62" s="244">
        <f>O62/167</f>
        <v>0</v>
      </c>
      <c r="O62" s="251">
        <v>0</v>
      </c>
      <c r="P62" s="246"/>
      <c r="Q62" s="252"/>
      <c r="R62" s="253"/>
      <c r="S62" s="253"/>
      <c r="T62" s="253"/>
      <c r="U62" s="254"/>
    </row>
    <row r="63" spans="1:21" ht="15.75" thickBot="1">
      <c r="A63" s="255" t="s">
        <v>290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7"/>
      <c r="N63" s="258">
        <f>O63/167</f>
        <v>2621.556886227545</v>
      </c>
      <c r="O63" s="259">
        <f>Q22</f>
        <v>437800</v>
      </c>
      <c r="P63" s="260"/>
      <c r="Q63" s="261"/>
      <c r="R63" s="262"/>
      <c r="S63" s="262"/>
      <c r="T63" s="262"/>
      <c r="U63" s="263"/>
    </row>
    <row r="64" spans="1:21" ht="15.75" thickBot="1">
      <c r="A64" s="264"/>
      <c r="B64" s="265"/>
      <c r="C64" s="266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7"/>
      <c r="R64" s="265"/>
      <c r="S64" s="265"/>
      <c r="T64" s="265"/>
      <c r="U64" s="267"/>
    </row>
    <row r="65" spans="1:21" ht="85.5">
      <c r="A65" s="268"/>
      <c r="B65" s="269"/>
      <c r="C65" s="319" t="s">
        <v>291</v>
      </c>
      <c r="D65" s="320"/>
      <c r="E65" s="320"/>
      <c r="F65" s="320"/>
      <c r="G65" s="320"/>
      <c r="H65" s="320"/>
      <c r="I65" s="320"/>
      <c r="J65" s="320"/>
      <c r="K65" s="320"/>
      <c r="L65" s="270" t="s">
        <v>292</v>
      </c>
      <c r="M65" s="271" t="s">
        <v>293</v>
      </c>
      <c r="N65" s="272" t="s">
        <v>294</v>
      </c>
      <c r="O65" s="273" t="s">
        <v>295</v>
      </c>
      <c r="P65" s="269"/>
      <c r="Q65" s="274"/>
      <c r="R65" s="269"/>
      <c r="S65" s="269"/>
      <c r="T65" s="269"/>
      <c r="U65" s="274"/>
    </row>
    <row r="66" spans="1:21" ht="15.75" thickBot="1">
      <c r="A66" s="268"/>
      <c r="B66" s="269"/>
      <c r="C66" s="321"/>
      <c r="D66" s="322"/>
      <c r="E66" s="322"/>
      <c r="F66" s="322"/>
      <c r="G66" s="322"/>
      <c r="H66" s="322"/>
      <c r="I66" s="322"/>
      <c r="J66" s="322"/>
      <c r="K66" s="322"/>
      <c r="L66" s="275">
        <v>30</v>
      </c>
      <c r="M66" s="276">
        <v>10</v>
      </c>
      <c r="N66" s="277">
        <v>3600</v>
      </c>
      <c r="O66" s="278">
        <v>5000</v>
      </c>
      <c r="P66" s="269"/>
      <c r="Q66" s="274"/>
      <c r="R66" s="269"/>
      <c r="S66" s="269"/>
      <c r="T66" s="269"/>
      <c r="U66" s="274"/>
    </row>
    <row r="67" spans="1:21" ht="15.75" thickBot="1">
      <c r="A67" s="279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323"/>
      <c r="M67" s="324"/>
      <c r="N67" s="324"/>
      <c r="O67" s="280"/>
      <c r="P67" s="280"/>
      <c r="Q67" s="281"/>
      <c r="R67" s="280"/>
      <c r="S67" s="280"/>
      <c r="T67" s="280"/>
      <c r="U67" s="281"/>
    </row>
  </sheetData>
  <mergeCells count="27">
    <mergeCell ref="R39:U39"/>
    <mergeCell ref="A1:U1"/>
    <mergeCell ref="B2:K2"/>
    <mergeCell ref="L2:M2"/>
    <mergeCell ref="R6:U6"/>
    <mergeCell ref="R7:U7"/>
    <mergeCell ref="R9:U9"/>
    <mergeCell ref="R10:U10"/>
    <mergeCell ref="R12:U12"/>
    <mergeCell ref="R13:U13"/>
    <mergeCell ref="R22:U23"/>
    <mergeCell ref="B26:M26"/>
    <mergeCell ref="R40:R41"/>
    <mergeCell ref="C45:M45"/>
    <mergeCell ref="C46:M46"/>
    <mergeCell ref="R46:U46"/>
    <mergeCell ref="C47:L47"/>
    <mergeCell ref="R47:U47"/>
    <mergeCell ref="R61:U61"/>
    <mergeCell ref="C65:K66"/>
    <mergeCell ref="L67:N67"/>
    <mergeCell ref="C48:M48"/>
    <mergeCell ref="R48:U48"/>
    <mergeCell ref="R49:U49"/>
    <mergeCell ref="C54:M54"/>
    <mergeCell ref="C55:M55"/>
    <mergeCell ref="R57:U5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tabSelected="1" topLeftCell="A40" workbookViewId="0">
      <selection activeCell="F57" sqref="F57"/>
    </sheetView>
  </sheetViews>
  <sheetFormatPr defaultRowHeight="15"/>
  <cols>
    <col min="2" max="2" width="33.140625" customWidth="1"/>
    <col min="3" max="3" width="26.28515625" customWidth="1"/>
    <col min="4" max="4" width="18.42578125" customWidth="1"/>
    <col min="5" max="5" width="16.85546875" customWidth="1"/>
    <col min="6" max="6" width="14.28515625" customWidth="1"/>
  </cols>
  <sheetData>
    <row r="1" spans="1:6">
      <c r="A1" s="27"/>
      <c r="B1" s="28"/>
      <c r="C1" s="29"/>
      <c r="D1" s="29"/>
      <c r="E1" s="29" t="s">
        <v>78</v>
      </c>
    </row>
    <row r="2" spans="1:6">
      <c r="A2" s="27" t="s">
        <v>79</v>
      </c>
      <c r="B2" s="28"/>
      <c r="C2" s="29"/>
      <c r="D2" s="29"/>
      <c r="E2" s="29" t="s">
        <v>79</v>
      </c>
    </row>
    <row r="3" spans="1:6">
      <c r="A3" s="31" t="s">
        <v>80</v>
      </c>
      <c r="B3" s="28"/>
      <c r="C3" s="32"/>
      <c r="D3" s="32"/>
      <c r="E3" s="32" t="s">
        <v>334</v>
      </c>
    </row>
    <row r="4" spans="1:6" ht="15.75">
      <c r="A4" s="33"/>
      <c r="B4" s="32"/>
      <c r="C4" s="37" t="s">
        <v>166</v>
      </c>
      <c r="D4" s="36"/>
      <c r="E4" s="30"/>
    </row>
    <row r="5" spans="1:6">
      <c r="A5" s="33"/>
      <c r="B5" s="32"/>
      <c r="C5" s="38" t="s">
        <v>81</v>
      </c>
      <c r="D5" s="36"/>
      <c r="E5" s="30"/>
    </row>
    <row r="6" spans="1:6" ht="19.5" customHeight="1">
      <c r="A6" s="33"/>
      <c r="B6" s="39" t="s">
        <v>82</v>
      </c>
      <c r="C6" s="40"/>
      <c r="D6" s="34"/>
      <c r="E6" s="30"/>
    </row>
    <row r="7" spans="1:6">
      <c r="A7" s="33"/>
      <c r="B7" s="41" t="s">
        <v>83</v>
      </c>
      <c r="C7" s="35"/>
      <c r="D7" s="41"/>
      <c r="E7" s="42"/>
    </row>
    <row r="8" spans="1:6" ht="35.25" customHeight="1">
      <c r="A8" s="403" t="s">
        <v>84</v>
      </c>
      <c r="B8" s="405" t="s">
        <v>85</v>
      </c>
      <c r="C8" s="405" t="s">
        <v>86</v>
      </c>
      <c r="D8" s="282" t="s">
        <v>87</v>
      </c>
      <c r="E8" s="294" t="s">
        <v>167</v>
      </c>
      <c r="F8" s="295" t="s">
        <v>318</v>
      </c>
    </row>
    <row r="9" spans="1:6" ht="12" customHeight="1">
      <c r="A9" s="404"/>
      <c r="B9" s="405"/>
      <c r="C9" s="405"/>
      <c r="D9" s="405" t="s">
        <v>88</v>
      </c>
      <c r="E9" s="294"/>
      <c r="F9" s="296"/>
    </row>
    <row r="10" spans="1:6" ht="9.75" customHeight="1">
      <c r="A10" s="404"/>
      <c r="B10" s="405"/>
      <c r="C10" s="405"/>
      <c r="D10" s="406"/>
      <c r="E10" s="294"/>
      <c r="F10" s="296"/>
    </row>
    <row r="11" spans="1:6" ht="15.75">
      <c r="A11" s="43">
        <v>1</v>
      </c>
      <c r="B11" s="282">
        <v>2</v>
      </c>
      <c r="C11" s="282">
        <v>3</v>
      </c>
      <c r="D11" s="283">
        <v>4</v>
      </c>
      <c r="E11" s="294"/>
      <c r="F11" s="296"/>
    </row>
    <row r="12" spans="1:6" ht="15.75">
      <c r="A12" s="407" t="s">
        <v>89</v>
      </c>
      <c r="B12" s="408"/>
      <c r="C12" s="408"/>
      <c r="D12" s="409"/>
      <c r="E12" s="294"/>
      <c r="F12" s="296"/>
    </row>
    <row r="13" spans="1:6" ht="30" customHeight="1">
      <c r="A13" s="44">
        <v>1</v>
      </c>
      <c r="B13" s="45" t="s">
        <v>90</v>
      </c>
      <c r="C13" s="46"/>
      <c r="D13" s="60">
        <v>190000</v>
      </c>
      <c r="E13" s="297" t="s">
        <v>91</v>
      </c>
      <c r="F13" s="293">
        <v>0</v>
      </c>
    </row>
    <row r="14" spans="1:6" ht="30" customHeight="1">
      <c r="A14" s="47"/>
      <c r="B14" s="48" t="s">
        <v>92</v>
      </c>
      <c r="C14" s="49" t="s">
        <v>93</v>
      </c>
      <c r="D14" s="61"/>
      <c r="E14" s="294"/>
      <c r="F14" s="296"/>
    </row>
    <row r="15" spans="1:6" ht="30" customHeight="1">
      <c r="A15" s="47"/>
      <c r="B15" s="48" t="s">
        <v>94</v>
      </c>
      <c r="C15" s="49" t="s">
        <v>95</v>
      </c>
      <c r="D15" s="61"/>
      <c r="E15" s="294"/>
      <c r="F15" s="296"/>
    </row>
    <row r="16" spans="1:6" ht="30" customHeight="1">
      <c r="A16" s="47"/>
      <c r="B16" s="48" t="s">
        <v>96</v>
      </c>
      <c r="C16" s="49" t="s">
        <v>97</v>
      </c>
      <c r="D16" s="61"/>
      <c r="E16" s="294"/>
      <c r="F16" s="296"/>
    </row>
    <row r="17" spans="1:6" ht="30" customHeight="1">
      <c r="A17" s="44">
        <v>2</v>
      </c>
      <c r="B17" s="45" t="s">
        <v>98</v>
      </c>
      <c r="C17" s="46"/>
      <c r="D17" s="60">
        <v>37400</v>
      </c>
      <c r="E17" s="297" t="s">
        <v>124</v>
      </c>
      <c r="F17" s="293">
        <v>40000</v>
      </c>
    </row>
    <row r="18" spans="1:6" ht="16.5" customHeight="1">
      <c r="A18" s="47"/>
      <c r="B18" s="48" t="s">
        <v>99</v>
      </c>
      <c r="C18" s="49">
        <v>2</v>
      </c>
      <c r="D18" s="61"/>
      <c r="E18" s="294"/>
      <c r="F18" s="296"/>
    </row>
    <row r="19" spans="1:6" ht="30" customHeight="1">
      <c r="A19" s="47"/>
      <c r="B19" s="48" t="s">
        <v>100</v>
      </c>
      <c r="C19" s="49" t="s">
        <v>101</v>
      </c>
      <c r="D19" s="61"/>
      <c r="E19" s="294"/>
      <c r="F19" s="296"/>
    </row>
    <row r="20" spans="1:6" ht="30" customHeight="1">
      <c r="A20" s="44">
        <v>3</v>
      </c>
      <c r="B20" s="45" t="s">
        <v>102</v>
      </c>
      <c r="C20" s="46"/>
      <c r="D20" s="62"/>
      <c r="E20" s="297" t="s">
        <v>91</v>
      </c>
      <c r="F20" s="293">
        <v>0</v>
      </c>
    </row>
    <row r="21" spans="1:6" ht="30" customHeight="1">
      <c r="A21" s="47"/>
      <c r="B21" s="48" t="s">
        <v>103</v>
      </c>
      <c r="C21" s="49" t="s">
        <v>104</v>
      </c>
      <c r="D21" s="61"/>
      <c r="E21" s="294"/>
      <c r="F21" s="296"/>
    </row>
    <row r="22" spans="1:6" ht="30" customHeight="1">
      <c r="A22" s="47"/>
      <c r="B22" s="48" t="s">
        <v>105</v>
      </c>
      <c r="C22" s="49" t="s">
        <v>106</v>
      </c>
      <c r="D22" s="61"/>
      <c r="E22" s="294"/>
      <c r="F22" s="296"/>
    </row>
    <row r="23" spans="1:6" ht="30" customHeight="1">
      <c r="A23" s="44">
        <v>4</v>
      </c>
      <c r="B23" s="45" t="s">
        <v>107</v>
      </c>
      <c r="C23" s="46">
        <v>1</v>
      </c>
      <c r="D23" s="60">
        <v>200</v>
      </c>
      <c r="E23" s="297" t="s">
        <v>91</v>
      </c>
      <c r="F23" s="293">
        <v>0</v>
      </c>
    </row>
    <row r="24" spans="1:6" ht="30" customHeight="1">
      <c r="A24" s="47"/>
      <c r="B24" s="48" t="s">
        <v>108</v>
      </c>
      <c r="C24" s="49"/>
      <c r="D24" s="63">
        <v>35000</v>
      </c>
      <c r="E24" s="294"/>
      <c r="F24" s="296"/>
    </row>
    <row r="25" spans="1:6" ht="19.5" customHeight="1">
      <c r="A25" s="44">
        <v>5</v>
      </c>
      <c r="B25" s="45" t="s">
        <v>109</v>
      </c>
      <c r="C25" s="46"/>
      <c r="D25" s="60">
        <v>320000</v>
      </c>
      <c r="E25" s="297" t="s">
        <v>110</v>
      </c>
      <c r="F25" s="293">
        <v>109000</v>
      </c>
    </row>
    <row r="26" spans="1:6" ht="16.5" customHeight="1">
      <c r="A26" s="50"/>
      <c r="B26" s="48" t="s">
        <v>111</v>
      </c>
      <c r="C26" s="49" t="s">
        <v>112</v>
      </c>
      <c r="D26" s="63"/>
      <c r="E26" s="294"/>
      <c r="F26" s="296"/>
    </row>
    <row r="27" spans="1:6" ht="16.5" customHeight="1">
      <c r="A27" s="50"/>
      <c r="B27" s="48" t="s">
        <v>113</v>
      </c>
      <c r="C27" s="49" t="s">
        <v>114</v>
      </c>
      <c r="D27" s="63"/>
      <c r="E27" s="294"/>
      <c r="F27" s="296"/>
    </row>
    <row r="28" spans="1:6" ht="16.5" customHeight="1">
      <c r="A28" s="50"/>
      <c r="B28" s="48" t="s">
        <v>115</v>
      </c>
      <c r="C28" s="49" t="s">
        <v>112</v>
      </c>
      <c r="D28" s="63"/>
      <c r="E28" s="294"/>
      <c r="F28" s="296"/>
    </row>
    <row r="29" spans="1:6" ht="20.25" customHeight="1">
      <c r="A29" s="51">
        <v>6</v>
      </c>
      <c r="B29" s="52" t="s">
        <v>116</v>
      </c>
      <c r="C29" s="53" t="s">
        <v>117</v>
      </c>
      <c r="D29" s="64">
        <v>10400</v>
      </c>
      <c r="E29" s="297" t="s">
        <v>118</v>
      </c>
      <c r="F29" s="293">
        <v>10369</v>
      </c>
    </row>
    <row r="30" spans="1:6" ht="30" customHeight="1">
      <c r="A30" s="44">
        <v>7</v>
      </c>
      <c r="B30" s="54" t="s">
        <v>119</v>
      </c>
      <c r="C30" s="55" t="s">
        <v>120</v>
      </c>
      <c r="D30" s="65">
        <v>300000</v>
      </c>
      <c r="E30" s="297" t="s">
        <v>91</v>
      </c>
      <c r="F30" s="293">
        <v>0</v>
      </c>
    </row>
    <row r="31" spans="1:6" ht="15" customHeight="1">
      <c r="A31" s="44">
        <v>8</v>
      </c>
      <c r="B31" s="54" t="s">
        <v>121</v>
      </c>
      <c r="C31" s="55">
        <v>1</v>
      </c>
      <c r="D31" s="65">
        <v>30200</v>
      </c>
      <c r="E31" s="297" t="s">
        <v>91</v>
      </c>
      <c r="F31" s="293">
        <v>0</v>
      </c>
    </row>
    <row r="32" spans="1:6" ht="15.75" customHeight="1">
      <c r="A32" s="44">
        <v>9</v>
      </c>
      <c r="B32" s="56" t="s">
        <v>122</v>
      </c>
      <c r="C32" s="55" t="s">
        <v>123</v>
      </c>
      <c r="D32" s="65">
        <v>5600</v>
      </c>
      <c r="E32" s="297" t="s">
        <v>124</v>
      </c>
      <c r="F32" s="293">
        <v>5600</v>
      </c>
    </row>
    <row r="33" spans="1:6" ht="17.25" customHeight="1">
      <c r="A33" s="44">
        <v>10</v>
      </c>
      <c r="B33" s="54" t="s">
        <v>125</v>
      </c>
      <c r="C33" s="55" t="s">
        <v>126</v>
      </c>
      <c r="D33" s="65">
        <v>10000</v>
      </c>
      <c r="E33" s="297" t="s">
        <v>124</v>
      </c>
      <c r="F33" s="293">
        <v>9600</v>
      </c>
    </row>
    <row r="34" spans="1:6" ht="18.75" customHeight="1">
      <c r="A34" s="44">
        <v>11</v>
      </c>
      <c r="B34" s="54" t="s">
        <v>127</v>
      </c>
      <c r="C34" s="55">
        <v>1</v>
      </c>
      <c r="D34" s="65">
        <v>23600</v>
      </c>
      <c r="E34" s="297" t="s">
        <v>91</v>
      </c>
      <c r="F34" s="293">
        <v>0</v>
      </c>
    </row>
    <row r="35" spans="1:6" ht="18.75" customHeight="1">
      <c r="A35" s="73"/>
      <c r="B35" s="74" t="s">
        <v>128</v>
      </c>
      <c r="C35" s="75"/>
      <c r="D35" s="76">
        <f>SUM(D13:D34)</f>
        <v>962400</v>
      </c>
      <c r="E35" s="298"/>
      <c r="F35" s="299">
        <f>SUM(F13:F34)</f>
        <v>174569</v>
      </c>
    </row>
    <row r="36" spans="1:6" ht="18" customHeight="1">
      <c r="A36" s="394" t="s">
        <v>130</v>
      </c>
      <c r="B36" s="395"/>
      <c r="C36" s="395"/>
      <c r="D36" s="396"/>
      <c r="E36" s="294"/>
      <c r="F36" s="296"/>
    </row>
    <row r="37" spans="1:6" ht="30" customHeight="1">
      <c r="A37" s="57">
        <v>3</v>
      </c>
      <c r="B37" s="58" t="s">
        <v>168</v>
      </c>
      <c r="C37" s="57"/>
      <c r="D37" s="66">
        <v>180000</v>
      </c>
      <c r="E37" s="294" t="s">
        <v>91</v>
      </c>
      <c r="F37" s="296">
        <v>0</v>
      </c>
    </row>
    <row r="38" spans="1:6" ht="20.25" customHeight="1">
      <c r="A38" s="57">
        <v>4</v>
      </c>
      <c r="B38" s="58" t="s">
        <v>131</v>
      </c>
      <c r="C38" s="59" t="s">
        <v>132</v>
      </c>
      <c r="D38" s="67">
        <f>21500*12</f>
        <v>258000</v>
      </c>
      <c r="E38" s="294" t="s">
        <v>91</v>
      </c>
      <c r="F38" s="296">
        <v>0</v>
      </c>
    </row>
    <row r="39" spans="1:6" ht="21.75" customHeight="1">
      <c r="A39" s="57">
        <v>5</v>
      </c>
      <c r="B39" s="58" t="s">
        <v>133</v>
      </c>
      <c r="C39" s="59" t="s">
        <v>134</v>
      </c>
      <c r="D39" s="67">
        <f>10000*12</f>
        <v>120000</v>
      </c>
      <c r="E39" s="294" t="s">
        <v>91</v>
      </c>
      <c r="F39" s="296">
        <v>0</v>
      </c>
    </row>
    <row r="40" spans="1:6" ht="30" customHeight="1">
      <c r="A40" s="57">
        <v>7</v>
      </c>
      <c r="B40" s="58" t="s">
        <v>135</v>
      </c>
      <c r="C40" s="57">
        <v>1</v>
      </c>
      <c r="D40" s="67">
        <v>1500</v>
      </c>
      <c r="E40" s="294" t="s">
        <v>136</v>
      </c>
      <c r="F40" s="296">
        <v>750</v>
      </c>
    </row>
    <row r="41" spans="1:6" ht="30" customHeight="1">
      <c r="A41" s="57">
        <v>8</v>
      </c>
      <c r="B41" s="58" t="s">
        <v>137</v>
      </c>
      <c r="C41" s="57"/>
      <c r="D41" s="67">
        <v>5000</v>
      </c>
      <c r="E41" s="294" t="s">
        <v>136</v>
      </c>
      <c r="F41" s="296">
        <v>3980</v>
      </c>
    </row>
    <row r="42" spans="1:6" ht="30" customHeight="1">
      <c r="A42" s="57">
        <v>9</v>
      </c>
      <c r="B42" s="58" t="s">
        <v>138</v>
      </c>
      <c r="C42" s="57"/>
      <c r="D42" s="67">
        <v>200000</v>
      </c>
      <c r="E42" s="294" t="s">
        <v>139</v>
      </c>
      <c r="F42" s="296">
        <v>121900</v>
      </c>
    </row>
    <row r="43" spans="1:6" ht="18" customHeight="1">
      <c r="A43" s="57">
        <v>10</v>
      </c>
      <c r="B43" s="58" t="s">
        <v>140</v>
      </c>
      <c r="C43" s="57"/>
      <c r="D43" s="67">
        <v>60000</v>
      </c>
      <c r="E43" s="294" t="s">
        <v>91</v>
      </c>
      <c r="F43" s="296">
        <v>0</v>
      </c>
    </row>
    <row r="44" spans="1:6" ht="21" customHeight="1">
      <c r="A44" s="57">
        <v>11</v>
      </c>
      <c r="B44" s="58" t="s">
        <v>141</v>
      </c>
      <c r="C44" s="57" t="s">
        <v>142</v>
      </c>
      <c r="D44" s="67">
        <v>30000</v>
      </c>
      <c r="E44" s="294" t="s">
        <v>91</v>
      </c>
      <c r="F44" s="296">
        <v>0</v>
      </c>
    </row>
    <row r="45" spans="1:6" ht="30" customHeight="1">
      <c r="A45" s="57">
        <v>12</v>
      </c>
      <c r="B45" s="58" t="s">
        <v>143</v>
      </c>
      <c r="C45" s="57" t="s">
        <v>144</v>
      </c>
      <c r="D45" s="67">
        <v>24000</v>
      </c>
      <c r="E45" s="294" t="s">
        <v>91</v>
      </c>
      <c r="F45" s="296">
        <v>0</v>
      </c>
    </row>
    <row r="46" spans="1:6" ht="30" customHeight="1">
      <c r="A46" s="57">
        <v>13</v>
      </c>
      <c r="B46" s="58" t="s">
        <v>145</v>
      </c>
      <c r="C46" s="57">
        <v>4</v>
      </c>
      <c r="D46" s="67">
        <v>12000</v>
      </c>
      <c r="E46" s="294" t="s">
        <v>124</v>
      </c>
      <c r="F46" s="296">
        <v>7500</v>
      </c>
    </row>
    <row r="47" spans="1:6" ht="30" customHeight="1">
      <c r="A47" s="57">
        <v>14</v>
      </c>
      <c r="B47" s="58" t="s">
        <v>146</v>
      </c>
      <c r="C47" s="57">
        <v>2</v>
      </c>
      <c r="D47" s="67">
        <v>10000</v>
      </c>
      <c r="E47" s="294" t="s">
        <v>147</v>
      </c>
      <c r="F47" s="284">
        <v>3126</v>
      </c>
    </row>
    <row r="48" spans="1:6" ht="17.25" customHeight="1">
      <c r="A48" s="57">
        <v>15</v>
      </c>
      <c r="B48" s="58" t="s">
        <v>148</v>
      </c>
      <c r="C48" s="57"/>
      <c r="D48" s="67">
        <v>50000</v>
      </c>
      <c r="E48" s="294" t="s">
        <v>136</v>
      </c>
      <c r="F48" s="296">
        <v>31279</v>
      </c>
    </row>
    <row r="49" spans="1:6" ht="20.25" customHeight="1">
      <c r="A49" s="57">
        <v>16</v>
      </c>
      <c r="B49" s="58" t="s">
        <v>149</v>
      </c>
      <c r="C49" s="57"/>
      <c r="D49" s="67">
        <v>1000</v>
      </c>
      <c r="E49" s="294" t="s">
        <v>91</v>
      </c>
      <c r="F49" s="296">
        <v>0</v>
      </c>
    </row>
    <row r="50" spans="1:6" ht="18" customHeight="1">
      <c r="A50" s="57">
        <v>20</v>
      </c>
      <c r="B50" s="58" t="s">
        <v>150</v>
      </c>
      <c r="C50" s="57" t="s">
        <v>151</v>
      </c>
      <c r="D50" s="67">
        <v>6500</v>
      </c>
      <c r="E50" s="294" t="s">
        <v>91</v>
      </c>
      <c r="F50" s="296">
        <v>0</v>
      </c>
    </row>
    <row r="51" spans="1:6" ht="30" customHeight="1">
      <c r="A51" s="57">
        <v>22</v>
      </c>
      <c r="B51" s="58" t="s">
        <v>152</v>
      </c>
      <c r="C51" s="57"/>
      <c r="D51" s="67">
        <v>1000</v>
      </c>
      <c r="E51" s="294" t="s">
        <v>91</v>
      </c>
      <c r="F51" s="296">
        <v>0</v>
      </c>
    </row>
    <row r="52" spans="1:6" ht="18.75" customHeight="1">
      <c r="A52" s="57">
        <v>23</v>
      </c>
      <c r="B52" s="58" t="s">
        <v>153</v>
      </c>
      <c r="C52" s="57" t="s">
        <v>154</v>
      </c>
      <c r="D52" s="66">
        <v>3000</v>
      </c>
      <c r="E52" s="294" t="s">
        <v>136</v>
      </c>
      <c r="F52" s="296">
        <v>2625</v>
      </c>
    </row>
    <row r="53" spans="1:6" ht="18.75" customHeight="1">
      <c r="A53" s="57">
        <v>24</v>
      </c>
      <c r="B53" s="58" t="s">
        <v>155</v>
      </c>
      <c r="C53" s="57">
        <v>2</v>
      </c>
      <c r="D53" s="66">
        <v>4500</v>
      </c>
      <c r="E53" s="294" t="s">
        <v>136</v>
      </c>
      <c r="F53" s="296">
        <v>9000</v>
      </c>
    </row>
    <row r="54" spans="1:6" ht="20.25" customHeight="1">
      <c r="A54" s="57">
        <v>25</v>
      </c>
      <c r="B54" s="58" t="s">
        <v>156</v>
      </c>
      <c r="C54" s="57" t="s">
        <v>157</v>
      </c>
      <c r="D54" s="67">
        <v>50000</v>
      </c>
      <c r="E54" s="294" t="s">
        <v>136</v>
      </c>
      <c r="F54" s="296">
        <v>50000</v>
      </c>
    </row>
    <row r="55" spans="1:6" ht="17.25" customHeight="1">
      <c r="A55" s="397" t="s">
        <v>158</v>
      </c>
      <c r="B55" s="398"/>
      <c r="C55" s="398"/>
      <c r="D55" s="68">
        <f>SUM(D37:D54)</f>
        <v>1016500</v>
      </c>
      <c r="E55" s="300"/>
      <c r="F55" s="299">
        <f>SUM(F37:F54)</f>
        <v>230160</v>
      </c>
    </row>
    <row r="56" spans="1:6" ht="15.75">
      <c r="A56" s="399" t="s">
        <v>160</v>
      </c>
      <c r="B56" s="400"/>
      <c r="C56" s="400"/>
      <c r="D56" s="69">
        <v>96000</v>
      </c>
      <c r="E56" s="301"/>
      <c r="F56" s="292">
        <v>96000</v>
      </c>
    </row>
    <row r="57" spans="1:6" ht="15.75">
      <c r="A57" s="401" t="s">
        <v>161</v>
      </c>
      <c r="B57" s="402"/>
      <c r="C57" s="402"/>
      <c r="D57" s="285">
        <f>D35+D55</f>
        <v>1978900</v>
      </c>
      <c r="E57" s="302"/>
      <c r="F57" s="303">
        <f>F35+F55+F56</f>
        <v>500729</v>
      </c>
    </row>
    <row r="58" spans="1:6" ht="15.75">
      <c r="A58" s="374" t="s">
        <v>159</v>
      </c>
      <c r="B58" s="375"/>
      <c r="C58" s="375"/>
      <c r="D58" s="70">
        <v>414400</v>
      </c>
      <c r="E58" s="304"/>
      <c r="F58" s="305"/>
    </row>
    <row r="59" spans="1:6" ht="15.75">
      <c r="A59" s="374" t="s">
        <v>129</v>
      </c>
      <c r="B59" s="375"/>
      <c r="C59" s="375"/>
      <c r="D59" s="70">
        <v>584000</v>
      </c>
      <c r="E59" s="294"/>
      <c r="F59" s="305"/>
    </row>
    <row r="60" spans="1:6" ht="15.75">
      <c r="A60" s="383" t="s">
        <v>162</v>
      </c>
      <c r="B60" s="384"/>
      <c r="C60" s="384"/>
      <c r="D60" s="72">
        <f>D58+D59</f>
        <v>998400</v>
      </c>
      <c r="E60" s="298"/>
      <c r="F60" s="306"/>
    </row>
    <row r="61" spans="1:6" ht="39.75" customHeight="1">
      <c r="A61" s="391" t="s">
        <v>163</v>
      </c>
      <c r="B61" s="392"/>
      <c r="C61" s="392"/>
      <c r="D61" s="286">
        <v>83500</v>
      </c>
      <c r="E61" s="294"/>
      <c r="F61" s="389" t="s">
        <v>325</v>
      </c>
    </row>
    <row r="62" spans="1:6" ht="57" customHeight="1">
      <c r="A62" s="391" t="s">
        <v>324</v>
      </c>
      <c r="B62" s="392"/>
      <c r="C62" s="393"/>
      <c r="D62" s="286">
        <v>38400</v>
      </c>
      <c r="E62" s="294"/>
      <c r="F62" s="390"/>
    </row>
    <row r="63" spans="1:6" ht="15.75">
      <c r="A63" s="374" t="s">
        <v>164</v>
      </c>
      <c r="B63" s="375"/>
      <c r="C63" s="375"/>
      <c r="D63" s="71"/>
      <c r="E63" s="307"/>
      <c r="F63" s="287">
        <v>71600</v>
      </c>
    </row>
    <row r="64" spans="1:6" ht="15.75">
      <c r="A64" s="374" t="s">
        <v>165</v>
      </c>
      <c r="B64" s="375"/>
      <c r="C64" s="375"/>
      <c r="D64" s="71"/>
      <c r="E64" s="307"/>
      <c r="F64" s="287">
        <v>160000</v>
      </c>
    </row>
    <row r="65" spans="1:6" ht="15.75">
      <c r="A65" s="374" t="s">
        <v>319</v>
      </c>
      <c r="B65" s="375"/>
      <c r="C65" s="375"/>
      <c r="D65" s="71"/>
      <c r="E65" s="307"/>
      <c r="F65" s="287">
        <v>12600</v>
      </c>
    </row>
    <row r="66" spans="1:6" ht="15.75">
      <c r="A66" s="383"/>
      <c r="B66" s="384"/>
      <c r="C66" s="384"/>
      <c r="D66" s="72">
        <f>D35+D55+D56</f>
        <v>2074900</v>
      </c>
      <c r="E66" s="298"/>
      <c r="F66" s="308">
        <f>F63+F64+F65</f>
        <v>244200</v>
      </c>
    </row>
    <row r="67" spans="1:6">
      <c r="A67" s="385" t="s">
        <v>169</v>
      </c>
      <c r="B67" s="385"/>
      <c r="C67" s="385"/>
      <c r="D67" s="385"/>
      <c r="E67" s="385"/>
      <c r="F67" s="385"/>
    </row>
    <row r="68" spans="1:6" ht="11.25" customHeight="1">
      <c r="A68" s="385"/>
      <c r="B68" s="385"/>
      <c r="C68" s="385"/>
      <c r="D68" s="385"/>
      <c r="E68" s="385"/>
      <c r="F68" s="385"/>
    </row>
    <row r="69" spans="1:6">
      <c r="A69" s="385"/>
      <c r="B69" s="385"/>
      <c r="C69" s="385"/>
      <c r="D69" s="385"/>
      <c r="E69" s="385"/>
      <c r="F69" s="385"/>
    </row>
    <row r="70" spans="1:6" ht="15.75">
      <c r="A70" s="309"/>
      <c r="B70" s="309"/>
      <c r="C70" s="309"/>
      <c r="D70" s="309"/>
      <c r="E70" s="309"/>
      <c r="F70" s="309"/>
    </row>
    <row r="71" spans="1:6" ht="15.75">
      <c r="A71" s="310"/>
      <c r="B71" s="387" t="s">
        <v>330</v>
      </c>
      <c r="C71" s="386"/>
      <c r="D71" s="310"/>
      <c r="E71" s="314" t="s">
        <v>328</v>
      </c>
      <c r="F71" s="310"/>
    </row>
    <row r="72" spans="1:6" ht="15.75">
      <c r="A72" s="311"/>
      <c r="B72" s="376" t="s">
        <v>316</v>
      </c>
      <c r="C72" s="386"/>
      <c r="D72" s="311"/>
      <c r="E72" s="290">
        <v>71600</v>
      </c>
      <c r="F72" s="311"/>
    </row>
    <row r="73" spans="1:6" ht="15.75">
      <c r="A73" s="311"/>
      <c r="B73" s="376" t="s">
        <v>317</v>
      </c>
      <c r="C73" s="386"/>
      <c r="D73" s="311"/>
      <c r="E73" s="291">
        <v>160000</v>
      </c>
      <c r="F73" s="311"/>
    </row>
    <row r="74" spans="1:6" ht="15.75">
      <c r="A74" s="311"/>
      <c r="B74" s="376" t="s">
        <v>319</v>
      </c>
      <c r="C74" s="377"/>
      <c r="D74" s="311"/>
      <c r="E74" s="291">
        <v>12600</v>
      </c>
      <c r="F74" s="311"/>
    </row>
    <row r="75" spans="1:6" ht="15.75">
      <c r="A75" s="312"/>
      <c r="B75" s="372" t="s">
        <v>322</v>
      </c>
      <c r="C75" s="373"/>
      <c r="D75" s="312"/>
      <c r="E75" s="293">
        <f>E72+E73+E74</f>
        <v>244200</v>
      </c>
      <c r="F75" s="312"/>
    </row>
    <row r="76" spans="1:6" ht="15.75">
      <c r="A76" s="310"/>
      <c r="B76" s="387" t="s">
        <v>331</v>
      </c>
      <c r="C76" s="388"/>
      <c r="D76" s="310"/>
      <c r="E76" s="314" t="s">
        <v>329</v>
      </c>
      <c r="F76" s="310"/>
    </row>
    <row r="77" spans="1:6" ht="15.75">
      <c r="A77" s="311"/>
      <c r="B77" s="376" t="s">
        <v>320</v>
      </c>
      <c r="C77" s="386"/>
      <c r="D77" s="311"/>
      <c r="E77" s="313">
        <v>28800</v>
      </c>
      <c r="F77" s="311"/>
    </row>
    <row r="78" spans="1:6" ht="15.75">
      <c r="A78" s="311"/>
      <c r="B78" s="376" t="s">
        <v>321</v>
      </c>
      <c r="C78" s="386"/>
      <c r="D78" s="311"/>
      <c r="E78" s="313">
        <v>40000</v>
      </c>
      <c r="F78" s="311"/>
    </row>
    <row r="79" spans="1:6" ht="15.75">
      <c r="A79" s="311"/>
      <c r="B79" s="376" t="s">
        <v>323</v>
      </c>
      <c r="C79" s="377"/>
      <c r="D79" s="311"/>
      <c r="E79" s="313">
        <v>26108.399999999965</v>
      </c>
      <c r="F79" s="311"/>
    </row>
    <row r="80" spans="1:6" ht="15.75">
      <c r="A80" s="312"/>
      <c r="B80" s="372" t="s">
        <v>322</v>
      </c>
      <c r="C80" s="373"/>
      <c r="D80" s="312"/>
      <c r="E80" s="293">
        <f>E77+E78+E79</f>
        <v>94908.399999999965</v>
      </c>
      <c r="F80" s="312"/>
    </row>
    <row r="81" spans="1:6" ht="15.75">
      <c r="A81" s="288"/>
      <c r="B81" s="381" t="s">
        <v>158</v>
      </c>
      <c r="C81" s="382"/>
      <c r="D81" s="288"/>
      <c r="E81" s="289">
        <f>E75+E80</f>
        <v>339108.39999999997</v>
      </c>
      <c r="F81" s="288"/>
    </row>
    <row r="82" spans="1:6">
      <c r="A82" s="378" t="s">
        <v>327</v>
      </c>
      <c r="B82" s="379"/>
      <c r="C82" s="379"/>
      <c r="D82" s="379"/>
      <c r="E82" s="379"/>
      <c r="F82" s="379"/>
    </row>
    <row r="83" spans="1:6">
      <c r="A83" s="380"/>
      <c r="B83" s="380"/>
      <c r="C83" s="380"/>
      <c r="D83" s="380"/>
      <c r="E83" s="380"/>
      <c r="F83" s="380"/>
    </row>
    <row r="84" spans="1:6">
      <c r="A84" s="380"/>
      <c r="B84" s="380"/>
      <c r="C84" s="380"/>
      <c r="D84" s="380"/>
      <c r="E84" s="380"/>
      <c r="F84" s="380"/>
    </row>
    <row r="85" spans="1:6">
      <c r="D85" s="315">
        <f>F57-E81-D61-D62</f>
        <v>39720.600000000035</v>
      </c>
    </row>
  </sheetData>
  <mergeCells count="32">
    <mergeCell ref="A8:A10"/>
    <mergeCell ref="B8:B10"/>
    <mergeCell ref="C8:C10"/>
    <mergeCell ref="D9:D10"/>
    <mergeCell ref="A12:D12"/>
    <mergeCell ref="F61:F62"/>
    <mergeCell ref="A62:C62"/>
    <mergeCell ref="A36:D36"/>
    <mergeCell ref="A55:C55"/>
    <mergeCell ref="A56:C56"/>
    <mergeCell ref="A57:C57"/>
    <mergeCell ref="A58:C58"/>
    <mergeCell ref="A59:C59"/>
    <mergeCell ref="A60:C60"/>
    <mergeCell ref="A61:C61"/>
    <mergeCell ref="A82:F84"/>
    <mergeCell ref="B81:C81"/>
    <mergeCell ref="A64:C64"/>
    <mergeCell ref="A66:C66"/>
    <mergeCell ref="A67:F69"/>
    <mergeCell ref="B78:C78"/>
    <mergeCell ref="B71:C71"/>
    <mergeCell ref="B72:C72"/>
    <mergeCell ref="B73:C73"/>
    <mergeCell ref="B76:C76"/>
    <mergeCell ref="B77:C77"/>
    <mergeCell ref="B74:C74"/>
    <mergeCell ref="B75:C75"/>
    <mergeCell ref="A63:C63"/>
    <mergeCell ref="A65:C65"/>
    <mergeCell ref="B80:C80"/>
    <mergeCell ref="B79:C7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0" sqref="K30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 за 2017 год</vt:lpstr>
      <vt:lpstr>расходы за 2018 год</vt:lpstr>
      <vt:lpstr>смета за 2017 год</vt:lpstr>
      <vt:lpstr>смета за 2018 год</vt:lpstr>
      <vt:lpstr>смета на 2019 год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2018-11-30T12:06:23Z</dcterms:modified>
</cp:coreProperties>
</file>